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MARZO/RR-HH/PERSONAL CONTRATADO/"/>
    </mc:Choice>
  </mc:AlternateContent>
  <xr:revisionPtr revIDLastSave="200" documentId="13_ncr:1_{612F4908-3544-452C-99AC-1107BB160682}" xr6:coauthVersionLast="47" xr6:coauthVersionMax="47" xr10:uidLastSave="{4F011839-0B65-4C67-BA0C-7DBFBB4A923B}"/>
  <bookViews>
    <workbookView xWindow="1152" yWindow="1152" windowWidth="12180" windowHeight="11712" tabRatio="595" xr2:uid="{00000000-000D-0000-FFFF-FFFF00000000}"/>
  </bookViews>
  <sheets>
    <sheet name="Hoja1" sheetId="1" r:id="rId1"/>
  </sheets>
  <definedNames>
    <definedName name="_xlnm.Print_Area" localSheetId="0">Hoja1!$A$1:$S$103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5" i="1" l="1"/>
  <c r="S56" i="1"/>
  <c r="S50" i="1"/>
  <c r="S49" i="1"/>
  <c r="S41" i="1"/>
  <c r="S62" i="1"/>
  <c r="S54" i="1"/>
  <c r="S33" i="1"/>
  <c r="S34" i="1"/>
  <c r="S32" i="1"/>
  <c r="O62" i="1"/>
  <c r="O54" i="1"/>
  <c r="O34" i="1"/>
  <c r="O33" i="1"/>
  <c r="O32" i="1"/>
  <c r="E78" i="1"/>
  <c r="G62" i="1"/>
  <c r="H62" i="1"/>
  <c r="I62" i="1"/>
  <c r="J62" i="1"/>
  <c r="L62" i="1"/>
  <c r="M62" i="1"/>
  <c r="G54" i="1"/>
  <c r="H54" i="1"/>
  <c r="I54" i="1"/>
  <c r="J54" i="1"/>
  <c r="L54" i="1"/>
  <c r="M54" i="1"/>
  <c r="G34" i="1"/>
  <c r="H34" i="1"/>
  <c r="I34" i="1"/>
  <c r="J34" i="1"/>
  <c r="M34" i="1"/>
  <c r="G33" i="1"/>
  <c r="H33" i="1"/>
  <c r="I33" i="1"/>
  <c r="J33" i="1"/>
  <c r="M33" i="1"/>
  <c r="G32" i="1"/>
  <c r="H32" i="1"/>
  <c r="I32" i="1"/>
  <c r="J32" i="1"/>
  <c r="M32" i="1"/>
  <c r="S74" i="1"/>
  <c r="S73" i="1"/>
  <c r="S71" i="1"/>
  <c r="S45" i="1"/>
  <c r="S47" i="1"/>
  <c r="S42" i="1"/>
  <c r="S36" i="1"/>
  <c r="S28" i="1"/>
  <c r="S29" i="1"/>
  <c r="S72" i="1"/>
  <c r="S44" i="1"/>
  <c r="S31" i="1"/>
  <c r="S35" i="1" l="1"/>
  <c r="G35" i="1"/>
  <c r="H35" i="1"/>
  <c r="I35" i="1"/>
  <c r="J35" i="1"/>
  <c r="M35" i="1"/>
  <c r="S40" i="1"/>
  <c r="H44" i="1"/>
  <c r="S76" i="1"/>
  <c r="S75" i="1"/>
  <c r="S30" i="1"/>
  <c r="S55" i="1"/>
  <c r="G55" i="1"/>
  <c r="H55" i="1"/>
  <c r="I55" i="1"/>
  <c r="J55" i="1"/>
  <c r="L55" i="1"/>
  <c r="M55" i="1"/>
  <c r="S52" i="1"/>
  <c r="G52" i="1"/>
  <c r="H52" i="1"/>
  <c r="I52" i="1"/>
  <c r="J52" i="1"/>
  <c r="L52" i="1"/>
  <c r="M52" i="1"/>
  <c r="S43" i="1"/>
  <c r="G43" i="1"/>
  <c r="H43" i="1"/>
  <c r="I43" i="1"/>
  <c r="J43" i="1"/>
  <c r="L43" i="1"/>
  <c r="M43" i="1"/>
  <c r="S48" i="1"/>
  <c r="G48" i="1"/>
  <c r="H48" i="1"/>
  <c r="I48" i="1"/>
  <c r="J48" i="1"/>
  <c r="L48" i="1"/>
  <c r="M48" i="1"/>
  <c r="G31" i="1"/>
  <c r="H31" i="1"/>
  <c r="I31" i="1"/>
  <c r="J31" i="1"/>
  <c r="M31" i="1"/>
  <c r="S57" i="1"/>
  <c r="S64" i="1"/>
  <c r="S51" i="1"/>
  <c r="S39" i="1"/>
  <c r="S38" i="1"/>
  <c r="S67" i="1"/>
  <c r="S66" i="1"/>
  <c r="S63" i="1"/>
  <c r="S61" i="1"/>
  <c r="S60" i="1"/>
  <c r="S59" i="1"/>
  <c r="S58" i="1"/>
  <c r="S37" i="1"/>
  <c r="S69" i="1"/>
  <c r="S70" i="1"/>
  <c r="S68" i="1"/>
  <c r="F78" i="1"/>
  <c r="G29" i="1"/>
  <c r="H29" i="1"/>
  <c r="I29" i="1"/>
  <c r="J29" i="1"/>
  <c r="M29" i="1"/>
  <c r="G36" i="1"/>
  <c r="H36" i="1"/>
  <c r="I36" i="1"/>
  <c r="J36" i="1"/>
  <c r="M36" i="1"/>
  <c r="O35" i="1" l="1"/>
  <c r="O55" i="1"/>
  <c r="O52" i="1"/>
  <c r="O43" i="1"/>
  <c r="O48" i="1"/>
  <c r="O31" i="1"/>
  <c r="O29" i="1"/>
  <c r="O36" i="1"/>
  <c r="G70" i="1" l="1"/>
  <c r="H70" i="1"/>
  <c r="I70" i="1"/>
  <c r="J70" i="1"/>
  <c r="L70" i="1"/>
  <c r="M70" i="1"/>
  <c r="G69" i="1"/>
  <c r="H69" i="1"/>
  <c r="I69" i="1"/>
  <c r="J69" i="1"/>
  <c r="L69" i="1"/>
  <c r="M69" i="1"/>
  <c r="G68" i="1"/>
  <c r="H68" i="1"/>
  <c r="I68" i="1"/>
  <c r="J68" i="1"/>
  <c r="L68" i="1"/>
  <c r="M68" i="1"/>
  <c r="O70" i="1" l="1"/>
  <c r="O69" i="1"/>
  <c r="O68" i="1"/>
  <c r="S46" i="1"/>
  <c r="L44" i="1"/>
  <c r="L42" i="1"/>
  <c r="M42" i="1"/>
  <c r="K78" i="1"/>
  <c r="N78" i="1"/>
  <c r="G76" i="1"/>
  <c r="H76" i="1"/>
  <c r="I76" i="1"/>
  <c r="J76" i="1"/>
  <c r="L76" i="1"/>
  <c r="M76" i="1"/>
  <c r="G75" i="1"/>
  <c r="H75" i="1"/>
  <c r="I75" i="1"/>
  <c r="J75" i="1"/>
  <c r="L75" i="1"/>
  <c r="M75" i="1"/>
  <c r="G74" i="1"/>
  <c r="H74" i="1"/>
  <c r="I74" i="1"/>
  <c r="J74" i="1"/>
  <c r="L74" i="1"/>
  <c r="M74" i="1"/>
  <c r="M37" i="1"/>
  <c r="J37" i="1"/>
  <c r="I37" i="1"/>
  <c r="H37" i="1"/>
  <c r="G37" i="1"/>
  <c r="M40" i="1"/>
  <c r="J40" i="1"/>
  <c r="I40" i="1"/>
  <c r="H40" i="1"/>
  <c r="G40" i="1"/>
  <c r="M39" i="1"/>
  <c r="J39" i="1"/>
  <c r="I39" i="1"/>
  <c r="H39" i="1"/>
  <c r="G39" i="1"/>
  <c r="O76" i="1" l="1"/>
  <c r="O75" i="1"/>
  <c r="O74" i="1"/>
  <c r="O40" i="1"/>
  <c r="O37" i="1"/>
  <c r="O39" i="1"/>
  <c r="M61" i="1"/>
  <c r="L61" i="1"/>
  <c r="J61" i="1"/>
  <c r="I61" i="1"/>
  <c r="H61" i="1"/>
  <c r="G61" i="1"/>
  <c r="S53" i="1"/>
  <c r="G41" i="1"/>
  <c r="H41" i="1"/>
  <c r="I41" i="1"/>
  <c r="J41" i="1"/>
  <c r="M41" i="1"/>
  <c r="G56" i="1"/>
  <c r="H56" i="1"/>
  <c r="I56" i="1"/>
  <c r="J56" i="1"/>
  <c r="L56" i="1"/>
  <c r="M56" i="1"/>
  <c r="G65" i="1"/>
  <c r="H65" i="1"/>
  <c r="I65" i="1"/>
  <c r="J65" i="1"/>
  <c r="L65" i="1"/>
  <c r="M65" i="1"/>
  <c r="G60" i="1"/>
  <c r="H60" i="1"/>
  <c r="I60" i="1"/>
  <c r="J60" i="1"/>
  <c r="L60" i="1"/>
  <c r="M60" i="1"/>
  <c r="G45" i="1"/>
  <c r="H45" i="1"/>
  <c r="I45" i="1"/>
  <c r="J45" i="1"/>
  <c r="L45" i="1"/>
  <c r="M45" i="1"/>
  <c r="L47" i="1"/>
  <c r="G47" i="1"/>
  <c r="H47" i="1"/>
  <c r="I47" i="1"/>
  <c r="J47" i="1"/>
  <c r="M47" i="1"/>
  <c r="O41" i="1" l="1"/>
  <c r="O61" i="1"/>
  <c r="O56" i="1"/>
  <c r="O65" i="1"/>
  <c r="O60" i="1"/>
  <c r="O45" i="1"/>
  <c r="O47" i="1"/>
  <c r="G73" i="1"/>
  <c r="H73" i="1"/>
  <c r="I73" i="1"/>
  <c r="J73" i="1"/>
  <c r="L73" i="1"/>
  <c r="M73" i="1"/>
  <c r="G42" i="1"/>
  <c r="H42" i="1"/>
  <c r="I42" i="1"/>
  <c r="J42" i="1"/>
  <c r="G71" i="1"/>
  <c r="H71" i="1"/>
  <c r="I71" i="1"/>
  <c r="J71" i="1"/>
  <c r="L71" i="1"/>
  <c r="M71" i="1"/>
  <c r="G72" i="1"/>
  <c r="H72" i="1"/>
  <c r="I72" i="1"/>
  <c r="J72" i="1"/>
  <c r="L72" i="1"/>
  <c r="M72" i="1"/>
  <c r="G57" i="1"/>
  <c r="H57" i="1"/>
  <c r="I57" i="1"/>
  <c r="J57" i="1"/>
  <c r="L57" i="1"/>
  <c r="M57" i="1"/>
  <c r="G51" i="1"/>
  <c r="H51" i="1"/>
  <c r="I51" i="1"/>
  <c r="J51" i="1"/>
  <c r="L51" i="1"/>
  <c r="M51" i="1"/>
  <c r="G64" i="1"/>
  <c r="H64" i="1"/>
  <c r="I64" i="1"/>
  <c r="J64" i="1"/>
  <c r="L64" i="1"/>
  <c r="M64" i="1"/>
  <c r="G50" i="1"/>
  <c r="H50" i="1"/>
  <c r="I50" i="1"/>
  <c r="J50" i="1"/>
  <c r="L50" i="1"/>
  <c r="M50" i="1"/>
  <c r="L49" i="1"/>
  <c r="G49" i="1"/>
  <c r="H49" i="1"/>
  <c r="I49" i="1"/>
  <c r="J49" i="1"/>
  <c r="M49" i="1"/>
  <c r="L46" i="1"/>
  <c r="L53" i="1"/>
  <c r="L58" i="1"/>
  <c r="L59" i="1"/>
  <c r="L63" i="1"/>
  <c r="L67" i="1"/>
  <c r="L66" i="1"/>
  <c r="G30" i="1"/>
  <c r="G38" i="1"/>
  <c r="G44" i="1"/>
  <c r="G46" i="1"/>
  <c r="G53" i="1"/>
  <c r="G58" i="1"/>
  <c r="G59" i="1"/>
  <c r="G63" i="1"/>
  <c r="G67" i="1"/>
  <c r="G66" i="1"/>
  <c r="H38" i="1"/>
  <c r="I38" i="1"/>
  <c r="J38" i="1"/>
  <c r="M38" i="1"/>
  <c r="H53" i="1"/>
  <c r="I53" i="1"/>
  <c r="J53" i="1"/>
  <c r="M53" i="1"/>
  <c r="H58" i="1"/>
  <c r="I58" i="1"/>
  <c r="J58" i="1"/>
  <c r="M58" i="1"/>
  <c r="H46" i="1"/>
  <c r="I46" i="1"/>
  <c r="J46" i="1"/>
  <c r="M46" i="1"/>
  <c r="H59" i="1"/>
  <c r="I59" i="1"/>
  <c r="J59" i="1"/>
  <c r="M59" i="1"/>
  <c r="M28" i="1"/>
  <c r="M63" i="1"/>
  <c r="M66" i="1"/>
  <c r="M67" i="1"/>
  <c r="M30" i="1"/>
  <c r="M44" i="1"/>
  <c r="J28" i="1"/>
  <c r="J63" i="1"/>
  <c r="J66" i="1"/>
  <c r="J67" i="1"/>
  <c r="J30" i="1"/>
  <c r="J44" i="1"/>
  <c r="I28" i="1"/>
  <c r="I63" i="1"/>
  <c r="I66" i="1"/>
  <c r="I67" i="1"/>
  <c r="I30" i="1"/>
  <c r="I44" i="1"/>
  <c r="G28" i="1"/>
  <c r="H28" i="1"/>
  <c r="H63" i="1"/>
  <c r="H66" i="1"/>
  <c r="H67" i="1"/>
  <c r="H30" i="1"/>
  <c r="L78" i="1" l="1"/>
  <c r="H78" i="1"/>
  <c r="I78" i="1"/>
  <c r="J78" i="1"/>
  <c r="M78" i="1"/>
  <c r="G78" i="1"/>
  <c r="O42" i="1"/>
  <c r="O71" i="1"/>
  <c r="O73" i="1"/>
  <c r="O72" i="1"/>
  <c r="O57" i="1"/>
  <c r="O44" i="1"/>
  <c r="O30" i="1"/>
  <c r="O67" i="1"/>
  <c r="O51" i="1"/>
  <c r="O58" i="1"/>
  <c r="O64" i="1"/>
  <c r="O50" i="1"/>
  <c r="O53" i="1"/>
  <c r="O63" i="1"/>
  <c r="O46" i="1"/>
  <c r="O38" i="1"/>
  <c r="O59" i="1"/>
  <c r="O28" i="1"/>
  <c r="O49" i="1"/>
  <c r="O66" i="1" l="1"/>
  <c r="O78" i="1" s="1"/>
</calcChain>
</file>

<file path=xl/sharedStrings.xml><?xml version="1.0" encoding="utf-8"?>
<sst xmlns="http://schemas.openxmlformats.org/spreadsheetml/2006/main" count="280" uniqueCount="129">
  <si>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</si>
  <si>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</si>
  <si>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</si>
  <si>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</si>
  <si>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</si>
  <si>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</si>
  <si>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</si>
  <si>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</si>
  <si>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</si>
  <si>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</si>
  <si>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</si>
  <si>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</si>
  <si>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               NOMINA DE PERSONAL CONTRATADO</t>
  </si>
  <si>
    <t>DEPARTAMENTO</t>
  </si>
  <si>
    <t>JAIME RAFAEL ORTEGA TOUS</t>
  </si>
  <si>
    <t>RACHEL DENISSE PENA VANDERPOOL</t>
  </si>
  <si>
    <t>COORDINADOR DE PROYECTOS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</si>
  <si>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</si>
  <si>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</si>
  <si>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</si>
  <si>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</si>
  <si>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</si>
  <si>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</si>
  <si>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</si>
  <si>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</si>
  <si>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</si>
  <si>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</si>
  <si>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</si>
  <si>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</si>
  <si>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</si>
  <si>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</si>
  <si>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</si>
  <si>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</si>
  <si>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</si>
  <si>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</si>
  <si>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</si>
  <si>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</si>
  <si>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</si>
  <si>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</si>
  <si>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</si>
  <si>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</si>
  <si>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</si>
  <si>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</si>
  <si>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</si>
  <si>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</si>
  <si>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</si>
  <si>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</si>
  <si>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</si>
  <si>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</si>
  <si>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</si>
  <si>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</si>
  <si>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</si>
  <si>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</si>
  <si>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</si>
  <si>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</si>
  <si>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</si>
  <si>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</si>
  <si>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</si>
  <si>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</si>
  <si>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</si>
  <si>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</si>
  <si>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</si>
  <si>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</si>
  <si>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</si>
  <si>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</si>
  <si>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</si>
  <si>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</si>
  <si>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</si>
  <si>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</si>
  <si>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</si>
  <si>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</si>
  <si>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</si>
  <si>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</si>
  <si>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</si>
  <si>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</si>
  <si>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</si>
  <si>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</si>
  <si>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</si>
  <si>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</si>
  <si>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</si>
  <si>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</si>
  <si>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</si>
  <si>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</si>
  <si>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</si>
  <si>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</si>
  <si>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</si>
  <si>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</si>
  <si>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</si>
  <si>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DEPTO. RECURSOS HUMANOS</t>
  </si>
  <si>
    <t>ADMINISTRADOR DE SEGURIDAD DE IT</t>
  </si>
  <si>
    <t>ABOGADA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</si>
  <si>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</si>
  <si>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</si>
  <si>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</si>
  <si>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</si>
  <si>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</si>
  <si>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</si>
  <si>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</si>
  <si>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</si>
  <si>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</si>
  <si>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</si>
  <si>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</si>
  <si>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</si>
  <si>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</si>
  <si>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</si>
  <si>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</si>
  <si>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</si>
  <si>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</si>
  <si>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</si>
  <si>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</si>
  <si>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</si>
  <si>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</si>
  <si>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</si>
  <si>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ANGEL DAVID SOLANA VARGAS</t>
  </si>
  <si>
    <t>SUPERVISOR DE TRANSPORTACION</t>
  </si>
  <si>
    <t>COORDINADORA DE RR HH</t>
  </si>
  <si>
    <t>DEPTO. DE RR HH</t>
  </si>
  <si>
    <t>YADERLY MIGUELINA MARTINEZ MARTINEZ</t>
  </si>
  <si>
    <t>ANALISTA DE COMPRAS Y CONTRATACIONES</t>
  </si>
  <si>
    <t>RAFAEL ISAAC JIMENEZ HOWLEY</t>
  </si>
  <si>
    <t>ANALISTA DE CALIDAD EN LA GESTION</t>
  </si>
  <si>
    <t>DIRECCION EJECUTORA DE PROYECTO</t>
  </si>
  <si>
    <t>HEGGARD ERICK LORIE BRAZOBAN</t>
  </si>
  <si>
    <t xml:space="preserve">KARLA MARIA ALVAREZ AZAR </t>
  </si>
  <si>
    <t>ARQUITECTA</t>
  </si>
  <si>
    <t xml:space="preserve">DIRECCION TECNICA </t>
  </si>
  <si>
    <t>MERLIN RAFAEL FERNANDEZ ESTEVEZ</t>
  </si>
  <si>
    <t>RICARDO ANTONIO CUSTODIA MADERA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</si>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</sst>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3977821</xdr:colOff>
      <xdr:row>0</xdr:row>
      <xdr:rowOff>53032</xdr:rowOff>
    </xdr:from>
    <xdr:to>
      <xdr:col>8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4"/>
  <sheetViews>
    <sheetView tabSelected="1" view="pageBreakPreview" topLeftCell="A40" zoomScale="23" zoomScaleNormal="41" zoomScaleSheetLayoutView="40" workbookViewId="0">
      <selection activeCell="C76" sqref="C76"/>
    </sheetView>
  </sheetViews>
  <sheetFormatPr baseColWidth="10" defaultColWidth="11.44140625" defaultRowHeight="14.4" x14ac:dyDescent="0.3"/>
  <cols>
    <col min="1" max="1" width="110.6640625" bestFit="1" customWidth="1"/>
    <col min="2" max="2" width="72.33203125" customWidth="1"/>
    <col min="3" max="3" width="136.5546875" bestFit="1" customWidth="1"/>
    <col min="4" max="4" width="37.6640625" customWidth="1"/>
    <col min="5" max="5" width="29.5546875" customWidth="1"/>
    <col min="6" max="6" width="17.5546875" customWidth="1"/>
    <col min="7" max="7" width="29.88671875" customWidth="1"/>
    <col min="8" max="8" width="29.5546875" customWidth="1"/>
    <col min="9" max="9" width="26.33203125" customWidth="1"/>
    <col min="10" max="10" width="29.5546875" customWidth="1"/>
    <col min="11" max="11" width="26.5546875" customWidth="1"/>
    <col min="12" max="12" width="24" customWidth="1"/>
    <col min="13" max="13" width="27.88671875" customWidth="1"/>
    <col min="14" max="14" width="21.6640625" customWidth="1"/>
    <col min="15" max="15" width="28.33203125" customWidth="1"/>
    <col min="16" max="16" width="17.109375" customWidth="1"/>
    <col min="17" max="17" width="30.88671875" customWidth="1"/>
    <col min="18" max="18" width="35.88671875" bestFit="1" customWidth="1"/>
    <col min="19" max="19" width="28.6640625" customWidth="1"/>
  </cols>
  <sheetData>
    <row r="1" spans="1:20" ht="25.8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</row>
    <row r="2" spans="1:20" ht="25.8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</row>
    <row r="3" spans="1:20" ht="25.8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</row>
    <row r="4" spans="1:20" ht="25.8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1"/>
      <c r="S4" s="1"/>
    </row>
    <row r="5" spans="1:20" ht="25.8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ht="25.8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0" ht="25.8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0" ht="25.8" x14ac:dyDescent="0.5">
      <c r="A8" s="4"/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</row>
    <row r="9" spans="1:20" ht="25.8" x14ac:dyDescent="0.5">
      <c r="A9" s="5"/>
      <c r="B9" s="5"/>
      <c r="C9" s="4"/>
      <c r="D9" s="4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</row>
    <row r="10" spans="1:20" ht="25.8" x14ac:dyDescent="0.5">
      <c r="A10" s="5"/>
      <c r="B10" s="5"/>
      <c r="C10" s="4"/>
      <c r="D10" s="4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</row>
    <row r="11" spans="1:20" ht="25.8" x14ac:dyDescent="0.5">
      <c r="A11" s="5"/>
      <c r="B11" s="5"/>
      <c r="C11" s="4"/>
      <c r="D11" s="4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</row>
    <row r="12" spans="1:20" ht="25.8" x14ac:dyDescent="0.5">
      <c r="A12" s="5"/>
      <c r="B12" s="5"/>
      <c r="C12" s="4"/>
      <c r="D12" s="4"/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</row>
    <row r="13" spans="1:20" ht="25.8" x14ac:dyDescent="0.5">
      <c r="A13" s="5"/>
      <c r="B13" s="5"/>
      <c r="C13" s="4"/>
      <c r="D13" s="4"/>
      <c r="E13" s="6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</row>
    <row r="14" spans="1:20" ht="25.8" x14ac:dyDescent="0.5">
      <c r="A14" s="5"/>
      <c r="B14" s="5"/>
      <c r="C14" s="4"/>
      <c r="D14" s="4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</row>
    <row r="15" spans="1:20" ht="25.8" x14ac:dyDescent="0.5">
      <c r="A15" s="5"/>
      <c r="B15" s="5"/>
      <c r="C15" s="4"/>
      <c r="D15" s="4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</row>
    <row r="16" spans="1:20" ht="25.8" x14ac:dyDescent="0.5">
      <c r="A16" s="5"/>
      <c r="B16" s="5"/>
      <c r="C16" s="7"/>
      <c r="D16" s="7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</row>
    <row r="17" spans="1:20" ht="25.8" x14ac:dyDescent="0.5">
      <c r="A17" s="5"/>
      <c r="B17" s="5"/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</row>
    <row r="18" spans="1:20" ht="25.8" x14ac:dyDescent="0.5">
      <c r="A18" s="5"/>
      <c r="B18" s="5"/>
      <c r="C18" s="4"/>
      <c r="D18" s="4"/>
      <c r="E18" s="8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</row>
    <row r="19" spans="1:20" ht="25.8" x14ac:dyDescent="0.5">
      <c r="A19" s="5"/>
      <c r="B19" s="5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</row>
    <row r="20" spans="1:20" ht="25.8" x14ac:dyDescent="0.5">
      <c r="A20" s="4"/>
      <c r="B20" s="4"/>
      <c r="C20" s="4"/>
      <c r="D20" s="4"/>
      <c r="E20" s="9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0" ht="26.25" customHeight="1" x14ac:dyDescent="0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4" spans="1:20" ht="25.8" x14ac:dyDescent="0.5">
      <c r="A24" s="4"/>
      <c r="B24" s="47" t="s">
        <v>12</v>
      </c>
      <c r="C24" s="47"/>
      <c r="D24" s="47"/>
      <c r="E24" s="47"/>
      <c r="F24" s="47"/>
      <c r="G24" s="47"/>
      <c r="H24" s="47"/>
      <c r="I24" s="4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6.4" thickBot="1" x14ac:dyDescent="0.55000000000000004">
      <c r="A25" s="4"/>
      <c r="B25" s="48" t="s">
        <v>128</v>
      </c>
      <c r="C25" s="48"/>
      <c r="D25" s="48"/>
      <c r="E25" s="48"/>
      <c r="F25" s="48"/>
      <c r="G25" s="48"/>
      <c r="H25" s="48"/>
      <c r="I25" s="4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6.4" thickBot="1" x14ac:dyDescent="0.55000000000000004">
      <c r="A26" s="53" t="s">
        <v>0</v>
      </c>
      <c r="B26" s="55" t="s">
        <v>25</v>
      </c>
      <c r="C26" s="55" t="s">
        <v>13</v>
      </c>
      <c r="D26" s="56" t="s">
        <v>26</v>
      </c>
      <c r="E26" s="58" t="s">
        <v>28</v>
      </c>
      <c r="F26" s="65" t="s">
        <v>38</v>
      </c>
      <c r="G26" s="49" t="s">
        <v>30</v>
      </c>
      <c r="H26" s="50"/>
      <c r="I26" s="51" t="s">
        <v>31</v>
      </c>
      <c r="J26" s="52"/>
      <c r="K26" s="73" t="s">
        <v>32</v>
      </c>
      <c r="L26" s="67" t="s">
        <v>37</v>
      </c>
      <c r="M26" s="67" t="s">
        <v>36</v>
      </c>
      <c r="N26" s="69" t="s">
        <v>34</v>
      </c>
      <c r="O26" s="71" t="s">
        <v>35</v>
      </c>
      <c r="P26" s="62" t="s">
        <v>29</v>
      </c>
      <c r="Q26" s="62" t="s">
        <v>59</v>
      </c>
      <c r="R26" s="60" t="s">
        <v>60</v>
      </c>
      <c r="S26" s="62" t="s">
        <v>61</v>
      </c>
      <c r="T26" s="4"/>
    </row>
    <row r="27" spans="1:20" ht="25.8" x14ac:dyDescent="0.5">
      <c r="A27" s="54"/>
      <c r="B27" s="55"/>
      <c r="C27" s="55"/>
      <c r="D27" s="57"/>
      <c r="E27" s="58"/>
      <c r="F27" s="66"/>
      <c r="G27" s="24" t="s">
        <v>42</v>
      </c>
      <c r="H27" s="24" t="s">
        <v>33</v>
      </c>
      <c r="I27" s="25" t="s">
        <v>42</v>
      </c>
      <c r="J27" s="25" t="s">
        <v>33</v>
      </c>
      <c r="K27" s="74"/>
      <c r="L27" s="68"/>
      <c r="M27" s="68"/>
      <c r="N27" s="70"/>
      <c r="O27" s="72"/>
      <c r="P27" s="63"/>
      <c r="Q27" s="63"/>
      <c r="R27" s="61"/>
      <c r="S27" s="63"/>
      <c r="T27" s="4"/>
    </row>
    <row r="28" spans="1:20" ht="25.8" x14ac:dyDescent="0.5">
      <c r="A28" s="32" t="s">
        <v>1</v>
      </c>
      <c r="B28" s="32" t="s">
        <v>41</v>
      </c>
      <c r="C28" s="33" t="s">
        <v>41</v>
      </c>
      <c r="D28" s="33" t="s">
        <v>27</v>
      </c>
      <c r="E28" s="27">
        <v>135000</v>
      </c>
      <c r="F28" s="27">
        <v>25</v>
      </c>
      <c r="G28" s="31">
        <f>(E28*7.09/100)</f>
        <v>9571.5</v>
      </c>
      <c r="H28" s="31">
        <f>(E28)*3.04/100</f>
        <v>4104</v>
      </c>
      <c r="I28" s="31">
        <f>(E28)*7.1/100</f>
        <v>9585</v>
      </c>
      <c r="J28" s="31">
        <f>(E28)*2.87/100</f>
        <v>3874.5</v>
      </c>
      <c r="K28" s="27">
        <v>20338.310000000001</v>
      </c>
      <c r="L28" s="31">
        <v>851.51</v>
      </c>
      <c r="M28" s="31">
        <f>(E28)*1/100</f>
        <v>1350</v>
      </c>
      <c r="N28" s="31">
        <v>0</v>
      </c>
      <c r="O28" s="31">
        <f>E28-F28-H28-J28-K28-N28</f>
        <v>106658.19</v>
      </c>
      <c r="P28" s="34" t="s">
        <v>23</v>
      </c>
      <c r="Q28" s="35">
        <v>44068</v>
      </c>
      <c r="R28" s="35">
        <v>45323</v>
      </c>
      <c r="S28" s="35">
        <f>R28+182</f>
        <v>45505</v>
      </c>
      <c r="T28" s="4"/>
    </row>
    <row r="29" spans="1:20" ht="25.8" x14ac:dyDescent="0.5">
      <c r="A29" s="42" t="s">
        <v>103</v>
      </c>
      <c r="B29" s="42" t="s">
        <v>104</v>
      </c>
      <c r="C29" s="43" t="s">
        <v>56</v>
      </c>
      <c r="D29" s="43" t="s">
        <v>27</v>
      </c>
      <c r="E29" s="30">
        <v>120000</v>
      </c>
      <c r="F29" s="30">
        <v>25</v>
      </c>
      <c r="G29" s="44">
        <f>(E29*7.09/100)</f>
        <v>8508</v>
      </c>
      <c r="H29" s="44">
        <f>(E29)*3.04/100</f>
        <v>3648</v>
      </c>
      <c r="I29" s="44">
        <f>(E29)*7.1/100</f>
        <v>8520</v>
      </c>
      <c r="J29" s="44">
        <f>(E29)*2.87/100</f>
        <v>3444</v>
      </c>
      <c r="K29" s="30">
        <v>16809.939999999999</v>
      </c>
      <c r="L29" s="31">
        <v>851.51</v>
      </c>
      <c r="M29" s="44">
        <f>(E29)*1/100</f>
        <v>1200</v>
      </c>
      <c r="N29" s="31">
        <v>0</v>
      </c>
      <c r="O29" s="31">
        <f>E29-F29-H29-J29-K29-N29</f>
        <v>96073.06</v>
      </c>
      <c r="P29" s="45" t="s">
        <v>24</v>
      </c>
      <c r="Q29" s="46">
        <v>45078</v>
      </c>
      <c r="R29" s="46">
        <v>45261</v>
      </c>
      <c r="S29" s="46">
        <f>R29+183</f>
        <v>45444</v>
      </c>
      <c r="T29" s="4"/>
    </row>
    <row r="30" spans="1:20" ht="25.8" x14ac:dyDescent="0.5">
      <c r="A30" s="32" t="s">
        <v>14</v>
      </c>
      <c r="B30" s="32" t="s">
        <v>16</v>
      </c>
      <c r="C30" s="33" t="s">
        <v>21</v>
      </c>
      <c r="D30" s="33" t="s">
        <v>27</v>
      </c>
      <c r="E30" s="27">
        <v>100000</v>
      </c>
      <c r="F30" s="27">
        <v>25</v>
      </c>
      <c r="G30" s="31">
        <f t="shared" ref="G30:G75" si="0">(E30*7.09/100)</f>
        <v>7090</v>
      </c>
      <c r="H30" s="31">
        <f t="shared" ref="H30:H58" si="1">(E30)*3.04/100</f>
        <v>3040</v>
      </c>
      <c r="I30" s="31">
        <f t="shared" ref="I30:I58" si="2">(E30)*7.1/100</f>
        <v>7100</v>
      </c>
      <c r="J30" s="31">
        <f t="shared" ref="J30:J58" si="3">(E30)*2.87/100</f>
        <v>2870</v>
      </c>
      <c r="K30" s="27">
        <v>12105.44</v>
      </c>
      <c r="L30" s="31">
        <v>851.51</v>
      </c>
      <c r="M30" s="31">
        <f t="shared" ref="M30:M58" si="4">(E30)*1/100</f>
        <v>1000</v>
      </c>
      <c r="N30" s="31">
        <v>0</v>
      </c>
      <c r="O30" s="31">
        <f>E30-F30-H30-J30-K30-N30</f>
        <v>81959.56</v>
      </c>
      <c r="P30" s="34" t="s">
        <v>24</v>
      </c>
      <c r="Q30" s="35">
        <v>44131</v>
      </c>
      <c r="R30" s="35">
        <v>45226</v>
      </c>
      <c r="S30" s="35">
        <f>R30+183</f>
        <v>45409</v>
      </c>
      <c r="T30" s="4"/>
    </row>
    <row r="31" spans="1:20" ht="25.8" x14ac:dyDescent="0.5">
      <c r="A31" s="32" t="s">
        <v>106</v>
      </c>
      <c r="B31" s="32" t="s">
        <v>107</v>
      </c>
      <c r="C31" s="33" t="s">
        <v>55</v>
      </c>
      <c r="D31" s="33" t="s">
        <v>27</v>
      </c>
      <c r="E31" s="27">
        <v>85000</v>
      </c>
      <c r="F31" s="27">
        <v>25</v>
      </c>
      <c r="G31" s="31">
        <f t="shared" si="0"/>
        <v>6026.5</v>
      </c>
      <c r="H31" s="31">
        <f t="shared" si="1"/>
        <v>2584</v>
      </c>
      <c r="I31" s="31">
        <f t="shared" si="2"/>
        <v>6035</v>
      </c>
      <c r="J31" s="31">
        <f t="shared" si="3"/>
        <v>2439.5</v>
      </c>
      <c r="K31" s="27">
        <v>8577.06</v>
      </c>
      <c r="L31" s="31">
        <v>851.51</v>
      </c>
      <c r="M31" s="31">
        <f t="shared" si="4"/>
        <v>850</v>
      </c>
      <c r="N31" s="31">
        <v>0</v>
      </c>
      <c r="O31" s="31">
        <f t="shared" ref="O31:O75" si="5">E31-F31-H31-J31-K31-N31</f>
        <v>71374.44</v>
      </c>
      <c r="P31" s="34" t="s">
        <v>23</v>
      </c>
      <c r="Q31" s="35">
        <v>45108</v>
      </c>
      <c r="R31" s="35">
        <v>45292</v>
      </c>
      <c r="S31" s="35">
        <f>R31+182</f>
        <v>45474</v>
      </c>
      <c r="T31" s="4"/>
    </row>
    <row r="32" spans="1:20" ht="25.8" x14ac:dyDescent="0.5">
      <c r="A32" s="32" t="s">
        <v>119</v>
      </c>
      <c r="B32" s="32" t="s">
        <v>120</v>
      </c>
      <c r="C32" s="33" t="s">
        <v>121</v>
      </c>
      <c r="D32" s="33" t="s">
        <v>27</v>
      </c>
      <c r="E32" s="27">
        <v>85000</v>
      </c>
      <c r="F32" s="27">
        <v>25</v>
      </c>
      <c r="G32" s="31">
        <f t="shared" si="0"/>
        <v>6026.5</v>
      </c>
      <c r="H32" s="31">
        <f t="shared" si="1"/>
        <v>2584</v>
      </c>
      <c r="I32" s="31">
        <f t="shared" si="2"/>
        <v>6035</v>
      </c>
      <c r="J32" s="31">
        <f t="shared" si="3"/>
        <v>2439.5</v>
      </c>
      <c r="K32" s="27">
        <v>8577.06</v>
      </c>
      <c r="L32" s="31">
        <v>851.51</v>
      </c>
      <c r="M32" s="31">
        <f t="shared" si="4"/>
        <v>850</v>
      </c>
      <c r="N32" s="31">
        <v>0</v>
      </c>
      <c r="O32" s="31">
        <f t="shared" si="5"/>
        <v>71374.44</v>
      </c>
      <c r="P32" s="34" t="s">
        <v>24</v>
      </c>
      <c r="Q32" s="35">
        <v>45352</v>
      </c>
      <c r="R32" s="35" t="s">
        <v>62</v>
      </c>
      <c r="S32" s="35">
        <f>Q32+184</f>
        <v>45536</v>
      </c>
      <c r="T32" s="4"/>
    </row>
    <row r="33" spans="1:20" ht="25.8" x14ac:dyDescent="0.5">
      <c r="A33" s="32" t="s">
        <v>122</v>
      </c>
      <c r="B33" s="32" t="s">
        <v>51</v>
      </c>
      <c r="C33" s="33" t="s">
        <v>121</v>
      </c>
      <c r="D33" s="33" t="s">
        <v>27</v>
      </c>
      <c r="E33" s="27">
        <v>85000</v>
      </c>
      <c r="F33" s="27">
        <v>250</v>
      </c>
      <c r="G33" s="31">
        <f t="shared" si="0"/>
        <v>6026.5</v>
      </c>
      <c r="H33" s="31">
        <f t="shared" si="1"/>
        <v>2584</v>
      </c>
      <c r="I33" s="31">
        <f t="shared" si="2"/>
        <v>6035</v>
      </c>
      <c r="J33" s="31">
        <f t="shared" si="3"/>
        <v>2439.5</v>
      </c>
      <c r="K33" s="27">
        <v>8577.06</v>
      </c>
      <c r="L33" s="31">
        <v>851.51</v>
      </c>
      <c r="M33" s="31">
        <f t="shared" si="4"/>
        <v>850</v>
      </c>
      <c r="N33" s="31">
        <v>0</v>
      </c>
      <c r="O33" s="31">
        <f t="shared" si="5"/>
        <v>71149.440000000002</v>
      </c>
      <c r="P33" s="34" t="s">
        <v>24</v>
      </c>
      <c r="Q33" s="35">
        <v>45352</v>
      </c>
      <c r="R33" s="35" t="s">
        <v>62</v>
      </c>
      <c r="S33" s="35">
        <f t="shared" ref="S33:S34" si="6">Q33+184</f>
        <v>45536</v>
      </c>
      <c r="T33" s="4"/>
    </row>
    <row r="34" spans="1:20" ht="25.8" x14ac:dyDescent="0.5">
      <c r="A34" s="32" t="s">
        <v>123</v>
      </c>
      <c r="B34" s="32" t="s">
        <v>124</v>
      </c>
      <c r="C34" s="33" t="s">
        <v>125</v>
      </c>
      <c r="D34" s="33" t="s">
        <v>27</v>
      </c>
      <c r="E34" s="27">
        <v>85000</v>
      </c>
      <c r="F34" s="27">
        <v>25</v>
      </c>
      <c r="G34" s="31">
        <f t="shared" si="0"/>
        <v>6026.5</v>
      </c>
      <c r="H34" s="31">
        <f t="shared" si="1"/>
        <v>2584</v>
      </c>
      <c r="I34" s="31">
        <f t="shared" si="2"/>
        <v>6035</v>
      </c>
      <c r="J34" s="31">
        <f t="shared" si="3"/>
        <v>2439.5</v>
      </c>
      <c r="K34" s="27">
        <v>8577.06</v>
      </c>
      <c r="L34" s="31">
        <v>851.51</v>
      </c>
      <c r="M34" s="31">
        <f t="shared" si="4"/>
        <v>850</v>
      </c>
      <c r="N34" s="31">
        <v>0</v>
      </c>
      <c r="O34" s="31">
        <f t="shared" si="5"/>
        <v>71374.44</v>
      </c>
      <c r="P34" s="34" t="s">
        <v>23</v>
      </c>
      <c r="Q34" s="35">
        <v>45352</v>
      </c>
      <c r="R34" s="35" t="s">
        <v>62</v>
      </c>
      <c r="S34" s="35">
        <f t="shared" si="6"/>
        <v>45536</v>
      </c>
      <c r="T34" s="4"/>
    </row>
    <row r="35" spans="1:20" ht="25.8" x14ac:dyDescent="0.5">
      <c r="A35" s="32" t="s">
        <v>117</v>
      </c>
      <c r="B35" s="32" t="s">
        <v>118</v>
      </c>
      <c r="C35" s="33" t="s">
        <v>58</v>
      </c>
      <c r="D35" s="33" t="s">
        <v>27</v>
      </c>
      <c r="E35" s="27">
        <v>80000</v>
      </c>
      <c r="F35" s="27">
        <v>25</v>
      </c>
      <c r="G35" s="31">
        <f t="shared" si="0"/>
        <v>5672</v>
      </c>
      <c r="H35" s="31">
        <f t="shared" si="1"/>
        <v>2432</v>
      </c>
      <c r="I35" s="31">
        <f t="shared" si="2"/>
        <v>5680</v>
      </c>
      <c r="J35" s="31">
        <f t="shared" si="3"/>
        <v>2296</v>
      </c>
      <c r="K35" s="27">
        <v>7400.94</v>
      </c>
      <c r="L35" s="31">
        <v>851.51</v>
      </c>
      <c r="M35" s="31">
        <f t="shared" si="4"/>
        <v>800</v>
      </c>
      <c r="N35" s="31">
        <v>0</v>
      </c>
      <c r="O35" s="31">
        <f t="shared" si="5"/>
        <v>67846.06</v>
      </c>
      <c r="P35" s="34" t="s">
        <v>23</v>
      </c>
      <c r="Q35" s="35">
        <v>44136</v>
      </c>
      <c r="R35" s="35">
        <v>45231</v>
      </c>
      <c r="S35" s="35">
        <f>R35+182</f>
        <v>45413</v>
      </c>
      <c r="T35" s="4"/>
    </row>
    <row r="36" spans="1:20" ht="25.8" x14ac:dyDescent="0.5">
      <c r="A36" s="32" t="s">
        <v>39</v>
      </c>
      <c r="B36" s="32" t="s">
        <v>43</v>
      </c>
      <c r="C36" s="33" t="s">
        <v>21</v>
      </c>
      <c r="D36" s="33" t="s">
        <v>27</v>
      </c>
      <c r="E36" s="27">
        <v>80000</v>
      </c>
      <c r="F36" s="27">
        <v>25</v>
      </c>
      <c r="G36" s="31">
        <f t="shared" si="0"/>
        <v>5672</v>
      </c>
      <c r="H36" s="31">
        <f t="shared" si="1"/>
        <v>2432</v>
      </c>
      <c r="I36" s="31">
        <f t="shared" si="2"/>
        <v>5680</v>
      </c>
      <c r="J36" s="31">
        <f t="shared" si="3"/>
        <v>2296</v>
      </c>
      <c r="K36" s="27">
        <v>7400.94</v>
      </c>
      <c r="L36" s="31">
        <v>851.51</v>
      </c>
      <c r="M36" s="31">
        <f t="shared" si="4"/>
        <v>800</v>
      </c>
      <c r="N36" s="31">
        <v>2354.7600000000002</v>
      </c>
      <c r="O36" s="31">
        <f t="shared" si="5"/>
        <v>65491.299999999996</v>
      </c>
      <c r="P36" s="34" t="s">
        <v>24</v>
      </c>
      <c r="Q36" s="35">
        <v>44409</v>
      </c>
      <c r="R36" s="35">
        <v>45323</v>
      </c>
      <c r="S36" s="35">
        <f>R36+182</f>
        <v>45505</v>
      </c>
      <c r="T36" s="4"/>
    </row>
    <row r="37" spans="1:20" ht="25.8" x14ac:dyDescent="0.5">
      <c r="A37" s="32" t="s">
        <v>6</v>
      </c>
      <c r="B37" s="32" t="s">
        <v>115</v>
      </c>
      <c r="C37" s="33" t="s">
        <v>116</v>
      </c>
      <c r="D37" s="33" t="s">
        <v>27</v>
      </c>
      <c r="E37" s="27">
        <v>80000</v>
      </c>
      <c r="F37" s="27">
        <v>25</v>
      </c>
      <c r="G37" s="31">
        <f t="shared" ref="G37" si="7">(E37*7.09/100)</f>
        <v>5672</v>
      </c>
      <c r="H37" s="31">
        <f t="shared" ref="H37" si="8">(E37)*3.04/100</f>
        <v>2432</v>
      </c>
      <c r="I37" s="31">
        <f t="shared" ref="I37" si="9">(E37)*7.1/100</f>
        <v>5680</v>
      </c>
      <c r="J37" s="31">
        <f t="shared" ref="J37" si="10">(E37)*2.87/100</f>
        <v>2296</v>
      </c>
      <c r="K37" s="27">
        <v>7400.94</v>
      </c>
      <c r="L37" s="31">
        <v>851.51</v>
      </c>
      <c r="M37" s="31">
        <f t="shared" ref="M37" si="11">(E37)*1/100</f>
        <v>800</v>
      </c>
      <c r="N37" s="31">
        <v>0</v>
      </c>
      <c r="O37" s="31">
        <f t="shared" ref="O37" si="12">E37-F37-H37-J37-K37-N37</f>
        <v>67846.06</v>
      </c>
      <c r="P37" s="34" t="s">
        <v>23</v>
      </c>
      <c r="Q37" s="35">
        <v>44105</v>
      </c>
      <c r="R37" s="35">
        <v>45200</v>
      </c>
      <c r="S37" s="35">
        <f>R37+183</f>
        <v>45383</v>
      </c>
      <c r="T37" s="4"/>
    </row>
    <row r="38" spans="1:20" ht="25.8" x14ac:dyDescent="0.5">
      <c r="A38" s="32" t="s">
        <v>54</v>
      </c>
      <c r="B38" s="32" t="s">
        <v>57</v>
      </c>
      <c r="C38" s="33" t="s">
        <v>56</v>
      </c>
      <c r="D38" s="33" t="s">
        <v>27</v>
      </c>
      <c r="E38" s="27">
        <v>75000</v>
      </c>
      <c r="F38" s="27">
        <v>25</v>
      </c>
      <c r="G38" s="31">
        <f t="shared" si="0"/>
        <v>5317.5</v>
      </c>
      <c r="H38" s="31">
        <f t="shared" si="1"/>
        <v>2280</v>
      </c>
      <c r="I38" s="31">
        <f t="shared" si="2"/>
        <v>5325</v>
      </c>
      <c r="J38" s="31">
        <f t="shared" si="3"/>
        <v>2152.5</v>
      </c>
      <c r="K38" s="27">
        <v>6309.35</v>
      </c>
      <c r="L38" s="31">
        <v>851.51</v>
      </c>
      <c r="M38" s="31">
        <f t="shared" si="4"/>
        <v>750</v>
      </c>
      <c r="N38" s="31">
        <v>0</v>
      </c>
      <c r="O38" s="31">
        <f t="shared" si="5"/>
        <v>64233.15</v>
      </c>
      <c r="P38" s="34" t="s">
        <v>24</v>
      </c>
      <c r="Q38" s="35">
        <v>44470</v>
      </c>
      <c r="R38" s="35">
        <v>45200</v>
      </c>
      <c r="S38" s="35">
        <f>R38+183</f>
        <v>45383</v>
      </c>
      <c r="T38" s="4"/>
    </row>
    <row r="39" spans="1:20" ht="25.8" x14ac:dyDescent="0.5">
      <c r="A39" s="32" t="s">
        <v>7</v>
      </c>
      <c r="B39" s="39" t="s">
        <v>89</v>
      </c>
      <c r="C39" s="33" t="s">
        <v>17</v>
      </c>
      <c r="D39" s="33" t="s">
        <v>27</v>
      </c>
      <c r="E39" s="27">
        <v>75000</v>
      </c>
      <c r="F39" s="27">
        <v>25</v>
      </c>
      <c r="G39" s="31">
        <f t="shared" ref="G39" si="13">(E39*7.09/100)</f>
        <v>5317.5</v>
      </c>
      <c r="H39" s="31">
        <f t="shared" ref="H39" si="14">(E39)*3.04/100</f>
        <v>2280</v>
      </c>
      <c r="I39" s="31">
        <f t="shared" ref="I39" si="15">(E39)*7.1/100</f>
        <v>5325</v>
      </c>
      <c r="J39" s="31">
        <f t="shared" ref="J39" si="16">(E39)*2.87/100</f>
        <v>2152.5</v>
      </c>
      <c r="K39" s="27">
        <v>6309.35</v>
      </c>
      <c r="L39" s="31">
        <v>851.51</v>
      </c>
      <c r="M39" s="31">
        <f t="shared" ref="M39" si="17">(E39)*1/100</f>
        <v>750</v>
      </c>
      <c r="N39" s="31">
        <v>784.92</v>
      </c>
      <c r="O39" s="31">
        <f t="shared" ref="O39" si="18">E39-F39-H39-J39-K39-N39</f>
        <v>63448.23</v>
      </c>
      <c r="P39" s="34" t="s">
        <v>24</v>
      </c>
      <c r="Q39" s="35">
        <v>44105</v>
      </c>
      <c r="R39" s="35">
        <v>45200</v>
      </c>
      <c r="S39" s="35">
        <f>R39+183</f>
        <v>45383</v>
      </c>
      <c r="T39" s="4"/>
    </row>
    <row r="40" spans="1:20" ht="25.8" x14ac:dyDescent="0.5">
      <c r="A40" s="32" t="s">
        <v>15</v>
      </c>
      <c r="B40" s="32" t="s">
        <v>90</v>
      </c>
      <c r="C40" s="33" t="s">
        <v>19</v>
      </c>
      <c r="D40" s="33" t="s">
        <v>27</v>
      </c>
      <c r="E40" s="27">
        <v>75000</v>
      </c>
      <c r="F40" s="27">
        <v>25</v>
      </c>
      <c r="G40" s="31">
        <f>(E40*7.09/100)</f>
        <v>5317.5</v>
      </c>
      <c r="H40" s="31">
        <f>(E40)*3.04/100</f>
        <v>2280</v>
      </c>
      <c r="I40" s="31">
        <f>(E40)*7.1/100</f>
        <v>5325</v>
      </c>
      <c r="J40" s="31">
        <f>(E40)*2.87/100</f>
        <v>2152.5</v>
      </c>
      <c r="K40" s="27">
        <v>5966.26</v>
      </c>
      <c r="L40" s="31">
        <v>851.51</v>
      </c>
      <c r="M40" s="31">
        <f>(E40)*1/100</f>
        <v>750</v>
      </c>
      <c r="N40" s="31">
        <v>1577.45</v>
      </c>
      <c r="O40" s="31">
        <f>E40-F40-H40-J40-K40-N40</f>
        <v>62998.79</v>
      </c>
      <c r="P40" s="34" t="s">
        <v>23</v>
      </c>
      <c r="Q40" s="35">
        <v>44501</v>
      </c>
      <c r="R40" s="35">
        <v>45231</v>
      </c>
      <c r="S40" s="35">
        <f>R40+182</f>
        <v>45413</v>
      </c>
      <c r="T40" s="4"/>
    </row>
    <row r="41" spans="1:20" ht="25.8" x14ac:dyDescent="0.5">
      <c r="A41" s="32" t="s">
        <v>87</v>
      </c>
      <c r="B41" s="41" t="s">
        <v>118</v>
      </c>
      <c r="C41" s="33" t="s">
        <v>58</v>
      </c>
      <c r="D41" s="33" t="s">
        <v>27</v>
      </c>
      <c r="E41" s="27">
        <v>75000</v>
      </c>
      <c r="F41" s="27">
        <v>25</v>
      </c>
      <c r="G41" s="31">
        <f>(E41*7.09/100)</f>
        <v>5317.5</v>
      </c>
      <c r="H41" s="31">
        <f>(E41)*3.04/100</f>
        <v>2280</v>
      </c>
      <c r="I41" s="31">
        <f>(E41)*7.1/100</f>
        <v>5325</v>
      </c>
      <c r="J41" s="31">
        <f>(E41)*2.87/100</f>
        <v>2152.5</v>
      </c>
      <c r="K41" s="27">
        <v>6309.35</v>
      </c>
      <c r="L41" s="31">
        <v>851.51</v>
      </c>
      <c r="M41" s="31">
        <f>(E41)*1/100</f>
        <v>750</v>
      </c>
      <c r="N41" s="31">
        <v>0</v>
      </c>
      <c r="O41" s="31">
        <f>E41-F41-H41-J41-K41-N41</f>
        <v>64233.15</v>
      </c>
      <c r="P41" s="34" t="s">
        <v>23</v>
      </c>
      <c r="Q41" s="35">
        <v>44805</v>
      </c>
      <c r="R41" s="35">
        <v>45352</v>
      </c>
      <c r="S41" s="35">
        <f>R41+184</f>
        <v>45536</v>
      </c>
      <c r="T41" s="4"/>
    </row>
    <row r="42" spans="1:20" ht="25.8" x14ac:dyDescent="0.5">
      <c r="A42" s="32" t="s">
        <v>77</v>
      </c>
      <c r="B42" s="32" t="s">
        <v>78</v>
      </c>
      <c r="C42" s="33" t="s">
        <v>21</v>
      </c>
      <c r="D42" s="33" t="s">
        <v>27</v>
      </c>
      <c r="E42" s="27">
        <v>70000</v>
      </c>
      <c r="F42" s="27">
        <v>25</v>
      </c>
      <c r="G42" s="31">
        <f t="shared" si="0"/>
        <v>4963</v>
      </c>
      <c r="H42" s="31">
        <f t="shared" si="1"/>
        <v>2128</v>
      </c>
      <c r="I42" s="31">
        <f t="shared" si="2"/>
        <v>4970</v>
      </c>
      <c r="J42" s="31">
        <f t="shared" si="3"/>
        <v>2009</v>
      </c>
      <c r="K42" s="27">
        <v>5368.45</v>
      </c>
      <c r="L42" s="44">
        <f t="shared" ref="L42" si="19">E42*(1.1/100)</f>
        <v>770.00000000000011</v>
      </c>
      <c r="M42" s="31">
        <f t="shared" si="4"/>
        <v>700</v>
      </c>
      <c r="N42" s="31">
        <v>0</v>
      </c>
      <c r="O42" s="31">
        <f t="shared" si="5"/>
        <v>60469.55</v>
      </c>
      <c r="P42" s="34" t="s">
        <v>23</v>
      </c>
      <c r="Q42" s="35">
        <v>44774</v>
      </c>
      <c r="R42" s="35">
        <v>45323</v>
      </c>
      <c r="S42" s="35">
        <f>R42+182</f>
        <v>45505</v>
      </c>
      <c r="T42" s="4"/>
    </row>
    <row r="43" spans="1:20" ht="25.8" x14ac:dyDescent="0.5">
      <c r="A43" s="32" t="s">
        <v>109</v>
      </c>
      <c r="B43" s="32" t="s">
        <v>110</v>
      </c>
      <c r="C43" s="33" t="s">
        <v>91</v>
      </c>
      <c r="D43" s="33" t="s">
        <v>27</v>
      </c>
      <c r="E43" s="27">
        <v>65000</v>
      </c>
      <c r="F43" s="27">
        <v>25</v>
      </c>
      <c r="G43" s="31">
        <f>(E43*7.09/100)</f>
        <v>4608.5</v>
      </c>
      <c r="H43" s="31">
        <f>(E43)*3.04/100</f>
        <v>1976</v>
      </c>
      <c r="I43" s="31">
        <f>(E43)*7.1/100</f>
        <v>4615</v>
      </c>
      <c r="J43" s="31">
        <f>(E43)*2.87/100</f>
        <v>1865.5</v>
      </c>
      <c r="K43" s="27">
        <v>3863.01</v>
      </c>
      <c r="L43" s="31">
        <f>(E43)*1.1/100</f>
        <v>715</v>
      </c>
      <c r="M43" s="31">
        <f>(E43)*1/100</f>
        <v>650</v>
      </c>
      <c r="N43" s="31">
        <v>0</v>
      </c>
      <c r="O43" s="31">
        <f>E43-F43-H43-J43-K43-N43</f>
        <v>57270.49</v>
      </c>
      <c r="P43" s="34" t="s">
        <v>24</v>
      </c>
      <c r="Q43" s="35">
        <v>45108</v>
      </c>
      <c r="R43" s="35" t="s">
        <v>62</v>
      </c>
      <c r="S43" s="35">
        <f>Q43+184</f>
        <v>45292</v>
      </c>
      <c r="T43" s="4"/>
    </row>
    <row r="44" spans="1:20" ht="25.8" x14ac:dyDescent="0.5">
      <c r="A44" s="40" t="s">
        <v>11</v>
      </c>
      <c r="B44" s="33" t="s">
        <v>22</v>
      </c>
      <c r="C44" s="33" t="s">
        <v>41</v>
      </c>
      <c r="D44" s="33" t="s">
        <v>27</v>
      </c>
      <c r="E44" s="27">
        <v>65000</v>
      </c>
      <c r="F44" s="27">
        <v>25</v>
      </c>
      <c r="G44" s="31">
        <f>(E44*7.09/100)</f>
        <v>4608.5</v>
      </c>
      <c r="H44" s="31">
        <f>(E44)*3.04/100</f>
        <v>1976</v>
      </c>
      <c r="I44" s="31">
        <f>(E44)*7.1/100</f>
        <v>4615</v>
      </c>
      <c r="J44" s="31">
        <f>(E44)*2.87/100</f>
        <v>1865.5</v>
      </c>
      <c r="K44" s="27">
        <v>3863.01</v>
      </c>
      <c r="L44" s="31">
        <f>(E44)*1.1/100</f>
        <v>715</v>
      </c>
      <c r="M44" s="31">
        <f>(E44)*1/100</f>
        <v>650</v>
      </c>
      <c r="N44" s="31">
        <v>784.92</v>
      </c>
      <c r="O44" s="31">
        <f>E44-F44-H44-J44-K44-N44</f>
        <v>56485.57</v>
      </c>
      <c r="P44" s="28" t="s">
        <v>23</v>
      </c>
      <c r="Q44" s="29">
        <v>40179</v>
      </c>
      <c r="R44" s="35">
        <v>45292</v>
      </c>
      <c r="S44" s="35">
        <f>R44+182</f>
        <v>45474</v>
      </c>
      <c r="T44" s="4"/>
    </row>
    <row r="45" spans="1:20" ht="25.8" x14ac:dyDescent="0.5">
      <c r="A45" s="32" t="s">
        <v>83</v>
      </c>
      <c r="B45" s="32" t="s">
        <v>93</v>
      </c>
      <c r="C45" s="33" t="s">
        <v>80</v>
      </c>
      <c r="D45" s="33" t="s">
        <v>27</v>
      </c>
      <c r="E45" s="27">
        <v>65000</v>
      </c>
      <c r="F45" s="27">
        <v>25</v>
      </c>
      <c r="G45" s="31">
        <f>(E45*7.09/100)</f>
        <v>4608.5</v>
      </c>
      <c r="H45" s="31">
        <f>(E45)*3.04/100</f>
        <v>1976</v>
      </c>
      <c r="I45" s="31">
        <f>(E45)*7.1/100</f>
        <v>4615</v>
      </c>
      <c r="J45" s="31">
        <f>(E45)*2.87/100</f>
        <v>1865.5</v>
      </c>
      <c r="K45" s="27">
        <v>3863.01</v>
      </c>
      <c r="L45" s="31">
        <f>(E45)*1.1/100</f>
        <v>715</v>
      </c>
      <c r="M45" s="31">
        <f>(E45)*1/100</f>
        <v>650</v>
      </c>
      <c r="N45" s="31">
        <v>0</v>
      </c>
      <c r="O45" s="31">
        <f>E45-F45-H45-J45-K45-N45</f>
        <v>57270.49</v>
      </c>
      <c r="P45" s="34" t="s">
        <v>24</v>
      </c>
      <c r="Q45" s="35">
        <v>44774</v>
      </c>
      <c r="R45" s="35">
        <v>45323</v>
      </c>
      <c r="S45" s="35">
        <f>R45+182</f>
        <v>45505</v>
      </c>
      <c r="T45" s="4"/>
    </row>
    <row r="46" spans="1:20" ht="25.8" x14ac:dyDescent="0.5">
      <c r="A46" s="32" t="s">
        <v>47</v>
      </c>
      <c r="B46" s="32" t="s">
        <v>51</v>
      </c>
      <c r="C46" s="33" t="s">
        <v>21</v>
      </c>
      <c r="D46" s="33" t="s">
        <v>27</v>
      </c>
      <c r="E46" s="27">
        <v>60000</v>
      </c>
      <c r="F46" s="27">
        <v>25</v>
      </c>
      <c r="G46" s="31">
        <f>(E46*7.09/100)</f>
        <v>4254</v>
      </c>
      <c r="H46" s="31">
        <f>(E46)*3.04/100</f>
        <v>1824</v>
      </c>
      <c r="I46" s="31">
        <f>(E46)*7.1/100</f>
        <v>4260</v>
      </c>
      <c r="J46" s="31">
        <f>(E46)*2.87/100</f>
        <v>1722</v>
      </c>
      <c r="K46" s="27">
        <v>3486.65</v>
      </c>
      <c r="L46" s="31">
        <f t="shared" ref="L46:L49" si="20">(E46)*1.1/100</f>
        <v>660</v>
      </c>
      <c r="M46" s="31">
        <f>(E46)*1/100</f>
        <v>600</v>
      </c>
      <c r="N46" s="31">
        <v>0</v>
      </c>
      <c r="O46" s="31">
        <f>E46-F46-H46-J46-K46-N46</f>
        <v>52942.35</v>
      </c>
      <c r="P46" s="34" t="s">
        <v>24</v>
      </c>
      <c r="Q46" s="35">
        <v>44470</v>
      </c>
      <c r="R46" s="35">
        <v>45200</v>
      </c>
      <c r="S46" s="35">
        <f>R46+182</f>
        <v>45382</v>
      </c>
      <c r="T46" s="4"/>
    </row>
    <row r="47" spans="1:20" ht="25.8" x14ac:dyDescent="0.5">
      <c r="A47" s="32" t="s">
        <v>81</v>
      </c>
      <c r="B47" s="32" t="s">
        <v>82</v>
      </c>
      <c r="C47" s="33" t="s">
        <v>21</v>
      </c>
      <c r="D47" s="33" t="s">
        <v>27</v>
      </c>
      <c r="E47" s="27">
        <v>60000</v>
      </c>
      <c r="F47" s="27">
        <v>25</v>
      </c>
      <c r="G47" s="31">
        <f t="shared" si="0"/>
        <v>4254</v>
      </c>
      <c r="H47" s="31">
        <f t="shared" si="1"/>
        <v>1824</v>
      </c>
      <c r="I47" s="31">
        <f t="shared" si="2"/>
        <v>4260</v>
      </c>
      <c r="J47" s="31">
        <f t="shared" si="3"/>
        <v>1722</v>
      </c>
      <c r="K47" s="27">
        <v>3486.65</v>
      </c>
      <c r="L47" s="31">
        <f t="shared" si="20"/>
        <v>660</v>
      </c>
      <c r="M47" s="31">
        <f t="shared" si="4"/>
        <v>600</v>
      </c>
      <c r="N47" s="31">
        <v>0</v>
      </c>
      <c r="O47" s="31">
        <f t="shared" si="5"/>
        <v>52942.35</v>
      </c>
      <c r="P47" s="34" t="s">
        <v>23</v>
      </c>
      <c r="Q47" s="35">
        <v>44774</v>
      </c>
      <c r="R47" s="35">
        <v>45323</v>
      </c>
      <c r="S47" s="35">
        <f t="shared" ref="S47" si="21">R47+182</f>
        <v>45505</v>
      </c>
      <c r="T47" s="4"/>
    </row>
    <row r="48" spans="1:20" ht="25.8" x14ac:dyDescent="0.5">
      <c r="A48" s="32" t="s">
        <v>108</v>
      </c>
      <c r="B48" s="32" t="s">
        <v>97</v>
      </c>
      <c r="C48" s="33" t="s">
        <v>19</v>
      </c>
      <c r="D48" s="33" t="s">
        <v>27</v>
      </c>
      <c r="E48" s="27">
        <v>60000</v>
      </c>
      <c r="F48" s="27">
        <v>25</v>
      </c>
      <c r="G48" s="31">
        <f>(E48*7.09/100)</f>
        <v>4254</v>
      </c>
      <c r="H48" s="31">
        <f>(E48)*3.04/100</f>
        <v>1824</v>
      </c>
      <c r="I48" s="31">
        <f>(E48)*7.1/100</f>
        <v>4260</v>
      </c>
      <c r="J48" s="31">
        <f>(E48)*2.87/100</f>
        <v>1722</v>
      </c>
      <c r="K48" s="27">
        <v>3486.65</v>
      </c>
      <c r="L48" s="31">
        <f>(E48)*1.1/100</f>
        <v>660</v>
      </c>
      <c r="M48" s="31">
        <f>(E48)*1/100</f>
        <v>600</v>
      </c>
      <c r="N48" s="31">
        <v>0</v>
      </c>
      <c r="O48" s="31">
        <f>E48-F48-H48-J48-K48-N48</f>
        <v>52942.35</v>
      </c>
      <c r="P48" s="34" t="s">
        <v>24</v>
      </c>
      <c r="Q48" s="35">
        <v>45108</v>
      </c>
      <c r="R48" s="35" t="s">
        <v>62</v>
      </c>
      <c r="S48" s="35">
        <f>Q48+184</f>
        <v>45292</v>
      </c>
      <c r="T48" s="4"/>
    </row>
    <row r="49" spans="1:20" ht="25.8" x14ac:dyDescent="0.5">
      <c r="A49" s="32" t="s">
        <v>63</v>
      </c>
      <c r="B49" s="39" t="s">
        <v>64</v>
      </c>
      <c r="C49" s="33" t="s">
        <v>19</v>
      </c>
      <c r="D49" s="33" t="s">
        <v>27</v>
      </c>
      <c r="E49" s="27">
        <v>56000</v>
      </c>
      <c r="F49" s="27">
        <v>25</v>
      </c>
      <c r="G49" s="31">
        <f t="shared" si="0"/>
        <v>3970.4</v>
      </c>
      <c r="H49" s="31">
        <f t="shared" si="1"/>
        <v>1702.4</v>
      </c>
      <c r="I49" s="31">
        <f t="shared" si="2"/>
        <v>3976</v>
      </c>
      <c r="J49" s="31">
        <f t="shared" si="3"/>
        <v>1607.2</v>
      </c>
      <c r="K49" s="27">
        <v>2733.93</v>
      </c>
      <c r="L49" s="31">
        <f t="shared" si="20"/>
        <v>616.00000000000011</v>
      </c>
      <c r="M49" s="31">
        <f t="shared" si="4"/>
        <v>560</v>
      </c>
      <c r="N49" s="31">
        <v>0</v>
      </c>
      <c r="O49" s="31">
        <f t="shared" si="5"/>
        <v>49931.47</v>
      </c>
      <c r="P49" s="34" t="s">
        <v>24</v>
      </c>
      <c r="Q49" s="35">
        <v>44621</v>
      </c>
      <c r="R49" s="35">
        <v>45352</v>
      </c>
      <c r="S49" s="35">
        <f>R49+184</f>
        <v>45536</v>
      </c>
      <c r="T49" s="4"/>
    </row>
    <row r="50" spans="1:20" ht="25.8" x14ac:dyDescent="0.5">
      <c r="A50" s="32" t="s">
        <v>84</v>
      </c>
      <c r="B50" s="41" t="s">
        <v>65</v>
      </c>
      <c r="C50" s="33" t="s">
        <v>55</v>
      </c>
      <c r="D50" s="33" t="s">
        <v>27</v>
      </c>
      <c r="E50" s="27">
        <v>50000</v>
      </c>
      <c r="F50" s="27">
        <v>25</v>
      </c>
      <c r="G50" s="31">
        <f t="shared" si="0"/>
        <v>3545</v>
      </c>
      <c r="H50" s="31">
        <f t="shared" si="1"/>
        <v>1520</v>
      </c>
      <c r="I50" s="31">
        <f t="shared" si="2"/>
        <v>3550</v>
      </c>
      <c r="J50" s="31">
        <f t="shared" si="3"/>
        <v>1435</v>
      </c>
      <c r="K50" s="27">
        <v>1854</v>
      </c>
      <c r="L50" s="31">
        <f t="shared" ref="L50:L75" si="22">(E50)*1.1/100</f>
        <v>550.00000000000011</v>
      </c>
      <c r="M50" s="31">
        <f t="shared" si="4"/>
        <v>500</v>
      </c>
      <c r="N50" s="31">
        <v>0</v>
      </c>
      <c r="O50" s="31">
        <f t="shared" si="5"/>
        <v>45166</v>
      </c>
      <c r="P50" s="34" t="s">
        <v>23</v>
      </c>
      <c r="Q50" s="35">
        <v>44621</v>
      </c>
      <c r="R50" s="35">
        <v>45353</v>
      </c>
      <c r="S50" s="35">
        <f>R50+184</f>
        <v>45537</v>
      </c>
      <c r="T50" s="4"/>
    </row>
    <row r="51" spans="1:20" ht="25.8" x14ac:dyDescent="0.5">
      <c r="A51" s="32" t="s">
        <v>68</v>
      </c>
      <c r="B51" s="32" t="s">
        <v>97</v>
      </c>
      <c r="C51" s="33" t="s">
        <v>70</v>
      </c>
      <c r="D51" s="33" t="s">
        <v>27</v>
      </c>
      <c r="E51" s="27">
        <v>50000</v>
      </c>
      <c r="F51" s="27">
        <v>25</v>
      </c>
      <c r="G51" s="31">
        <f>(E51*7.09/100)</f>
        <v>3545</v>
      </c>
      <c r="H51" s="31">
        <f>(E51)*3.04/100</f>
        <v>1520</v>
      </c>
      <c r="I51" s="31">
        <f>(E51)*7.1/100</f>
        <v>3550</v>
      </c>
      <c r="J51" s="31">
        <f>(E51)*2.87/100</f>
        <v>1435</v>
      </c>
      <c r="K51" s="27">
        <v>1854</v>
      </c>
      <c r="L51" s="31">
        <f>(E51)*1.1/100</f>
        <v>550.00000000000011</v>
      </c>
      <c r="M51" s="31">
        <f>(E51)*1/100</f>
        <v>500</v>
      </c>
      <c r="N51" s="31">
        <v>0</v>
      </c>
      <c r="O51" s="31">
        <f>E51-F51-H51-J51-K51-N51</f>
        <v>45166</v>
      </c>
      <c r="P51" s="34" t="s">
        <v>24</v>
      </c>
      <c r="Q51" s="35">
        <v>44713</v>
      </c>
      <c r="R51" s="35">
        <v>45261</v>
      </c>
      <c r="S51" s="35">
        <f>R51+183</f>
        <v>45444</v>
      </c>
      <c r="T51" s="4"/>
    </row>
    <row r="52" spans="1:20" ht="25.8" x14ac:dyDescent="0.5">
      <c r="A52" s="32" t="s">
        <v>111</v>
      </c>
      <c r="B52" s="32" t="s">
        <v>112</v>
      </c>
      <c r="C52" s="33" t="s">
        <v>105</v>
      </c>
      <c r="D52" s="33" t="s">
        <v>27</v>
      </c>
      <c r="E52" s="27">
        <v>50000</v>
      </c>
      <c r="F52" s="27">
        <v>25</v>
      </c>
      <c r="G52" s="31">
        <f>(E52*7.09/100)</f>
        <v>3545</v>
      </c>
      <c r="H52" s="31">
        <f>(E52)*3.04/100</f>
        <v>1520</v>
      </c>
      <c r="I52" s="31">
        <f>(E52)*7.1/100</f>
        <v>3550</v>
      </c>
      <c r="J52" s="31">
        <f>(E52)*2.87/100</f>
        <v>1435</v>
      </c>
      <c r="K52" s="27">
        <v>1854</v>
      </c>
      <c r="L52" s="31">
        <f>(E52)*1.1/100</f>
        <v>550.00000000000011</v>
      </c>
      <c r="M52" s="31">
        <f>(E52)*1/100</f>
        <v>500</v>
      </c>
      <c r="N52" s="31">
        <v>0</v>
      </c>
      <c r="O52" s="31">
        <f>E52-F52-H52-J52-K52-N52</f>
        <v>45166</v>
      </c>
      <c r="P52" s="34" t="s">
        <v>23</v>
      </c>
      <c r="Q52" s="35">
        <v>45108</v>
      </c>
      <c r="R52" s="35" t="s">
        <v>62</v>
      </c>
      <c r="S52" s="35">
        <f>Q52+184</f>
        <v>45292</v>
      </c>
      <c r="T52" s="4"/>
    </row>
    <row r="53" spans="1:20" ht="25.8" x14ac:dyDescent="0.5">
      <c r="A53" s="32" t="s">
        <v>46</v>
      </c>
      <c r="B53" s="32" t="s">
        <v>53</v>
      </c>
      <c r="C53" s="33" t="s">
        <v>55</v>
      </c>
      <c r="D53" s="33" t="s">
        <v>27</v>
      </c>
      <c r="E53" s="27">
        <v>45000</v>
      </c>
      <c r="F53" s="27">
        <v>25</v>
      </c>
      <c r="G53" s="31">
        <f t="shared" si="0"/>
        <v>3190.5</v>
      </c>
      <c r="H53" s="31">
        <f t="shared" si="1"/>
        <v>1368</v>
      </c>
      <c r="I53" s="31">
        <f t="shared" si="2"/>
        <v>3195</v>
      </c>
      <c r="J53" s="31">
        <f t="shared" si="3"/>
        <v>1291.5</v>
      </c>
      <c r="K53" s="27">
        <v>1148.33</v>
      </c>
      <c r="L53" s="31">
        <f t="shared" si="22"/>
        <v>495.00000000000006</v>
      </c>
      <c r="M53" s="31">
        <f t="shared" si="4"/>
        <v>450</v>
      </c>
      <c r="N53" s="31">
        <v>0</v>
      </c>
      <c r="O53" s="31">
        <f t="shared" si="5"/>
        <v>41167.17</v>
      </c>
      <c r="P53" s="34" t="s">
        <v>23</v>
      </c>
      <c r="Q53" s="35">
        <v>44470</v>
      </c>
      <c r="R53" s="35">
        <v>45200</v>
      </c>
      <c r="S53" s="35">
        <f>R53+183</f>
        <v>45383</v>
      </c>
      <c r="T53" s="4"/>
    </row>
    <row r="54" spans="1:20" ht="25.8" x14ac:dyDescent="0.5">
      <c r="A54" s="32" t="s">
        <v>127</v>
      </c>
      <c r="B54" s="32" t="s">
        <v>72</v>
      </c>
      <c r="C54" s="33" t="s">
        <v>41</v>
      </c>
      <c r="D54" s="33" t="s">
        <v>27</v>
      </c>
      <c r="E54" s="27">
        <v>40000</v>
      </c>
      <c r="F54" s="27">
        <v>25</v>
      </c>
      <c r="G54" s="31">
        <f t="shared" si="0"/>
        <v>2836</v>
      </c>
      <c r="H54" s="31">
        <f t="shared" si="1"/>
        <v>1216</v>
      </c>
      <c r="I54" s="31">
        <f t="shared" si="2"/>
        <v>2840</v>
      </c>
      <c r="J54" s="31">
        <f t="shared" si="3"/>
        <v>1148</v>
      </c>
      <c r="K54" s="27">
        <v>442.65</v>
      </c>
      <c r="L54" s="31">
        <f t="shared" si="22"/>
        <v>440</v>
      </c>
      <c r="M54" s="31">
        <f t="shared" si="4"/>
        <v>400</v>
      </c>
      <c r="N54" s="31">
        <v>0</v>
      </c>
      <c r="O54" s="31">
        <f t="shared" si="5"/>
        <v>37168.35</v>
      </c>
      <c r="P54" s="34" t="s">
        <v>24</v>
      </c>
      <c r="Q54" s="35">
        <v>45352</v>
      </c>
      <c r="R54" s="35"/>
      <c r="S54" s="35">
        <f>Q54+184</f>
        <v>45536</v>
      </c>
      <c r="T54" s="4"/>
    </row>
    <row r="55" spans="1:20" ht="25.8" x14ac:dyDescent="0.5">
      <c r="A55" s="32" t="s">
        <v>113</v>
      </c>
      <c r="B55" s="32" t="s">
        <v>114</v>
      </c>
      <c r="C55" s="33" t="s">
        <v>41</v>
      </c>
      <c r="D55" s="33" t="s">
        <v>27</v>
      </c>
      <c r="E55" s="27">
        <v>40000</v>
      </c>
      <c r="F55" s="27">
        <v>25</v>
      </c>
      <c r="G55" s="31">
        <f t="shared" si="0"/>
        <v>2836</v>
      </c>
      <c r="H55" s="31">
        <f t="shared" si="1"/>
        <v>1216</v>
      </c>
      <c r="I55" s="31">
        <f t="shared" si="2"/>
        <v>2840</v>
      </c>
      <c r="J55" s="31">
        <f t="shared" si="3"/>
        <v>1148</v>
      </c>
      <c r="K55" s="27">
        <v>442.65</v>
      </c>
      <c r="L55" s="31">
        <f t="shared" si="22"/>
        <v>440</v>
      </c>
      <c r="M55" s="31">
        <f t="shared" si="4"/>
        <v>400</v>
      </c>
      <c r="N55" s="31">
        <v>0</v>
      </c>
      <c r="O55" s="31">
        <f t="shared" si="5"/>
        <v>37168.35</v>
      </c>
      <c r="P55" s="34" t="s">
        <v>24</v>
      </c>
      <c r="Q55" s="35">
        <v>45170</v>
      </c>
      <c r="R55" s="35" t="s">
        <v>62</v>
      </c>
      <c r="S55" s="35">
        <f>Q55+182</f>
        <v>45352</v>
      </c>
      <c r="T55" s="4"/>
    </row>
    <row r="56" spans="1:20" ht="25.8" x14ac:dyDescent="0.5">
      <c r="A56" s="32" t="s">
        <v>86</v>
      </c>
      <c r="B56" s="32" t="s">
        <v>69</v>
      </c>
      <c r="C56" s="33" t="s">
        <v>70</v>
      </c>
      <c r="D56" s="33" t="s">
        <v>27</v>
      </c>
      <c r="E56" s="27">
        <v>40000</v>
      </c>
      <c r="F56" s="27">
        <v>25</v>
      </c>
      <c r="G56" s="31">
        <f t="shared" si="0"/>
        <v>2836</v>
      </c>
      <c r="H56" s="31">
        <f t="shared" si="1"/>
        <v>1216</v>
      </c>
      <c r="I56" s="31">
        <f t="shared" si="2"/>
        <v>2840</v>
      </c>
      <c r="J56" s="31">
        <f t="shared" si="3"/>
        <v>1148</v>
      </c>
      <c r="K56" s="27">
        <v>442.65</v>
      </c>
      <c r="L56" s="31">
        <f t="shared" si="22"/>
        <v>440</v>
      </c>
      <c r="M56" s="31">
        <f t="shared" si="4"/>
        <v>400</v>
      </c>
      <c r="N56" s="31">
        <v>0</v>
      </c>
      <c r="O56" s="31">
        <f t="shared" si="5"/>
        <v>37168.35</v>
      </c>
      <c r="P56" s="34" t="s">
        <v>23</v>
      </c>
      <c r="Q56" s="35">
        <v>44805</v>
      </c>
      <c r="R56" s="35">
        <v>45352</v>
      </c>
      <c r="S56" s="35">
        <f>R56+184</f>
        <v>45536</v>
      </c>
      <c r="T56" s="4"/>
    </row>
    <row r="57" spans="1:20" ht="25.8" x14ac:dyDescent="0.5">
      <c r="A57" s="32" t="s">
        <v>71</v>
      </c>
      <c r="B57" s="32" t="s">
        <v>72</v>
      </c>
      <c r="C57" s="33" t="s">
        <v>18</v>
      </c>
      <c r="D57" s="33" t="s">
        <v>27</v>
      </c>
      <c r="E57" s="27">
        <v>40000</v>
      </c>
      <c r="F57" s="27">
        <v>25</v>
      </c>
      <c r="G57" s="31">
        <f>(E57*7.09/100)</f>
        <v>2836</v>
      </c>
      <c r="H57" s="31">
        <f>(E57)*3.04/100</f>
        <v>1216</v>
      </c>
      <c r="I57" s="31">
        <f>(E57)*7.1/100</f>
        <v>2840</v>
      </c>
      <c r="J57" s="31">
        <f>(E57)*2.87/100</f>
        <v>1148</v>
      </c>
      <c r="K57" s="27">
        <v>442.65</v>
      </c>
      <c r="L57" s="31">
        <f>(E57)*1.1/100</f>
        <v>440</v>
      </c>
      <c r="M57" s="31">
        <f>(E57)*1/100</f>
        <v>400</v>
      </c>
      <c r="N57" s="31">
        <v>0</v>
      </c>
      <c r="O57" s="31">
        <f>E57-F57-H57-J57-K57-N57</f>
        <v>37168.35</v>
      </c>
      <c r="P57" s="34" t="s">
        <v>24</v>
      </c>
      <c r="Q57" s="35">
        <v>44713</v>
      </c>
      <c r="R57" s="35">
        <v>45261</v>
      </c>
      <c r="S57" s="35">
        <f>R57+183</f>
        <v>45444</v>
      </c>
      <c r="T57" s="4"/>
    </row>
    <row r="58" spans="1:20" ht="25.8" x14ac:dyDescent="0.5">
      <c r="A58" s="32" t="s">
        <v>48</v>
      </c>
      <c r="B58" s="32" t="s">
        <v>52</v>
      </c>
      <c r="C58" s="33" t="s">
        <v>41</v>
      </c>
      <c r="D58" s="33" t="s">
        <v>27</v>
      </c>
      <c r="E58" s="27">
        <v>35000</v>
      </c>
      <c r="F58" s="27">
        <v>25</v>
      </c>
      <c r="G58" s="31">
        <f t="shared" si="0"/>
        <v>2481.5</v>
      </c>
      <c r="H58" s="31">
        <f t="shared" si="1"/>
        <v>1064</v>
      </c>
      <c r="I58" s="31">
        <f t="shared" si="2"/>
        <v>2485</v>
      </c>
      <c r="J58" s="31">
        <f t="shared" si="3"/>
        <v>1004.5</v>
      </c>
      <c r="K58" s="27">
        <v>0</v>
      </c>
      <c r="L58" s="31">
        <f t="shared" si="22"/>
        <v>385</v>
      </c>
      <c r="M58" s="31">
        <f t="shared" si="4"/>
        <v>350</v>
      </c>
      <c r="N58" s="31">
        <v>0</v>
      </c>
      <c r="O58" s="31">
        <f t="shared" si="5"/>
        <v>32906.5</v>
      </c>
      <c r="P58" s="34" t="s">
        <v>23</v>
      </c>
      <c r="Q58" s="35">
        <v>44470</v>
      </c>
      <c r="R58" s="35">
        <v>45200</v>
      </c>
      <c r="S58" s="35">
        <f t="shared" ref="S58:S63" si="23">R58+183</f>
        <v>45383</v>
      </c>
      <c r="T58" s="4"/>
    </row>
    <row r="59" spans="1:20" ht="25.8" x14ac:dyDescent="0.5">
      <c r="A59" s="32" t="s">
        <v>45</v>
      </c>
      <c r="B59" s="32" t="s">
        <v>50</v>
      </c>
      <c r="C59" s="33" t="s">
        <v>58</v>
      </c>
      <c r="D59" s="33" t="s">
        <v>27</v>
      </c>
      <c r="E59" s="27">
        <v>35000</v>
      </c>
      <c r="F59" s="27">
        <v>25</v>
      </c>
      <c r="G59" s="31">
        <f t="shared" si="0"/>
        <v>2481.5</v>
      </c>
      <c r="H59" s="31">
        <f t="shared" ref="H59:H75" si="24">(E59)*3.04/100</f>
        <v>1064</v>
      </c>
      <c r="I59" s="31">
        <f t="shared" ref="I59:I75" si="25">(E59)*7.1/100</f>
        <v>2485</v>
      </c>
      <c r="J59" s="31">
        <f t="shared" ref="J59:J75" si="26">(E59)*2.87/100</f>
        <v>1004.5</v>
      </c>
      <c r="K59" s="27">
        <v>0</v>
      </c>
      <c r="L59" s="31">
        <f t="shared" si="22"/>
        <v>385</v>
      </c>
      <c r="M59" s="31">
        <f t="shared" ref="M59:M75" si="27">(E59)*1/100</f>
        <v>350</v>
      </c>
      <c r="N59" s="31">
        <v>0</v>
      </c>
      <c r="O59" s="31">
        <f t="shared" si="5"/>
        <v>32906.5</v>
      </c>
      <c r="P59" s="34" t="s">
        <v>24</v>
      </c>
      <c r="Q59" s="35">
        <v>44470</v>
      </c>
      <c r="R59" s="35">
        <v>45200</v>
      </c>
      <c r="S59" s="35">
        <f t="shared" si="23"/>
        <v>45383</v>
      </c>
      <c r="T59" s="4"/>
    </row>
    <row r="60" spans="1:20" ht="25.8" x14ac:dyDescent="0.5">
      <c r="A60" s="32" t="s">
        <v>44</v>
      </c>
      <c r="B60" s="32" t="s">
        <v>49</v>
      </c>
      <c r="C60" s="33" t="s">
        <v>41</v>
      </c>
      <c r="D60" s="33" t="s">
        <v>27</v>
      </c>
      <c r="E60" s="27">
        <v>32000</v>
      </c>
      <c r="F60" s="27">
        <v>25</v>
      </c>
      <c r="G60" s="31">
        <f>(E60*7.09/100)</f>
        <v>2268.8000000000002</v>
      </c>
      <c r="H60" s="31">
        <f>(E60)*3.04/100</f>
        <v>972.8</v>
      </c>
      <c r="I60" s="31">
        <f>(E60)*7.1/100</f>
        <v>2272</v>
      </c>
      <c r="J60" s="31">
        <f>(E60)*2.87/100</f>
        <v>918.4</v>
      </c>
      <c r="K60" s="27">
        <v>0</v>
      </c>
      <c r="L60" s="31">
        <f>(E60)*1.1/100</f>
        <v>352</v>
      </c>
      <c r="M60" s="31">
        <f>(E60)*1/100</f>
        <v>320</v>
      </c>
      <c r="N60" s="31">
        <v>0</v>
      </c>
      <c r="O60" s="31">
        <f>E60-F60-H60-J60-K60-N60</f>
        <v>30083.8</v>
      </c>
      <c r="P60" s="34" t="s">
        <v>23</v>
      </c>
      <c r="Q60" s="35">
        <v>44470</v>
      </c>
      <c r="R60" s="35">
        <v>45200</v>
      </c>
      <c r="S60" s="35">
        <f t="shared" si="23"/>
        <v>45383</v>
      </c>
      <c r="T60" s="4"/>
    </row>
    <row r="61" spans="1:20" ht="25.8" x14ac:dyDescent="0.5">
      <c r="A61" s="32" t="s">
        <v>5</v>
      </c>
      <c r="B61" s="32" t="s">
        <v>40</v>
      </c>
      <c r="C61" s="33" t="s">
        <v>18</v>
      </c>
      <c r="D61" s="33" t="s">
        <v>27</v>
      </c>
      <c r="E61" s="27">
        <v>32000</v>
      </c>
      <c r="F61" s="27">
        <v>25</v>
      </c>
      <c r="G61" s="31">
        <f>(E61*7.09/100)</f>
        <v>2268.8000000000002</v>
      </c>
      <c r="H61" s="31">
        <f>(E61)*3.04/100</f>
        <v>972.8</v>
      </c>
      <c r="I61" s="31">
        <f>(E61)*7.1/100</f>
        <v>2272</v>
      </c>
      <c r="J61" s="31">
        <f>(E61)*2.87/100</f>
        <v>918.4</v>
      </c>
      <c r="K61" s="27">
        <v>0</v>
      </c>
      <c r="L61" s="31">
        <f>(E61)*1.1/100</f>
        <v>352</v>
      </c>
      <c r="M61" s="31">
        <f>(E61)*1/100</f>
        <v>320</v>
      </c>
      <c r="N61" s="31">
        <v>784.92</v>
      </c>
      <c r="O61" s="31">
        <f>E61-F61-H61-J61-K61-N61</f>
        <v>29298.880000000001</v>
      </c>
      <c r="P61" s="34" t="s">
        <v>24</v>
      </c>
      <c r="Q61" s="35">
        <v>44105</v>
      </c>
      <c r="R61" s="35">
        <v>45200</v>
      </c>
      <c r="S61" s="35">
        <f t="shared" si="23"/>
        <v>45383</v>
      </c>
      <c r="T61" s="4"/>
    </row>
    <row r="62" spans="1:20" ht="25.8" x14ac:dyDescent="0.5">
      <c r="A62" s="32" t="s">
        <v>126</v>
      </c>
      <c r="B62" s="32" t="s">
        <v>9</v>
      </c>
      <c r="C62" s="33" t="s">
        <v>56</v>
      </c>
      <c r="D62" s="33" t="s">
        <v>27</v>
      </c>
      <c r="E62" s="27">
        <v>30000</v>
      </c>
      <c r="F62" s="27">
        <v>25</v>
      </c>
      <c r="G62" s="31">
        <f>(E62*7.09/100)</f>
        <v>2127</v>
      </c>
      <c r="H62" s="31">
        <f>(E62)*3.04/100</f>
        <v>912</v>
      </c>
      <c r="I62" s="31">
        <f>(E62)*7.1/100</f>
        <v>2130</v>
      </c>
      <c r="J62" s="31">
        <f>(E62)*2.87/100</f>
        <v>861</v>
      </c>
      <c r="K62" s="27">
        <v>0</v>
      </c>
      <c r="L62" s="31">
        <f>(E62)*1.1/100</f>
        <v>330</v>
      </c>
      <c r="M62" s="31">
        <f>(E62)*1/100</f>
        <v>300</v>
      </c>
      <c r="N62" s="31">
        <v>0</v>
      </c>
      <c r="O62" s="31">
        <f>E62-F62-H62-J62-K62-N62</f>
        <v>28202</v>
      </c>
      <c r="P62" s="34" t="s">
        <v>24</v>
      </c>
      <c r="Q62" s="35">
        <v>45352</v>
      </c>
      <c r="R62" s="35"/>
      <c r="S62" s="35">
        <f>Q62+184</f>
        <v>45536</v>
      </c>
      <c r="T62" s="4"/>
    </row>
    <row r="63" spans="1:20" ht="25.8" x14ac:dyDescent="0.5">
      <c r="A63" s="32" t="s">
        <v>2</v>
      </c>
      <c r="B63" s="32" t="s">
        <v>9</v>
      </c>
      <c r="C63" s="33" t="s">
        <v>18</v>
      </c>
      <c r="D63" s="33" t="s">
        <v>27</v>
      </c>
      <c r="E63" s="27">
        <v>30000</v>
      </c>
      <c r="F63" s="27">
        <v>25</v>
      </c>
      <c r="G63" s="31">
        <f t="shared" si="0"/>
        <v>2127</v>
      </c>
      <c r="H63" s="31">
        <f t="shared" si="24"/>
        <v>912</v>
      </c>
      <c r="I63" s="31">
        <f t="shared" si="25"/>
        <v>2130</v>
      </c>
      <c r="J63" s="31">
        <f t="shared" si="26"/>
        <v>861</v>
      </c>
      <c r="K63" s="27">
        <v>0</v>
      </c>
      <c r="L63" s="31">
        <f t="shared" si="22"/>
        <v>330</v>
      </c>
      <c r="M63" s="31">
        <f t="shared" si="27"/>
        <v>300</v>
      </c>
      <c r="N63" s="31">
        <v>0</v>
      </c>
      <c r="O63" s="31">
        <f t="shared" si="5"/>
        <v>28202</v>
      </c>
      <c r="P63" s="34" t="s">
        <v>24</v>
      </c>
      <c r="Q63" s="35">
        <v>44105</v>
      </c>
      <c r="R63" s="35">
        <v>45200</v>
      </c>
      <c r="S63" s="35">
        <f t="shared" si="23"/>
        <v>45383</v>
      </c>
      <c r="T63" s="4"/>
    </row>
    <row r="64" spans="1:20" ht="25.8" x14ac:dyDescent="0.5">
      <c r="A64" s="32" t="s">
        <v>66</v>
      </c>
      <c r="B64" s="32" t="s">
        <v>67</v>
      </c>
      <c r="C64" s="33" t="s">
        <v>55</v>
      </c>
      <c r="D64" s="33" t="s">
        <v>27</v>
      </c>
      <c r="E64" s="27">
        <v>30000</v>
      </c>
      <c r="F64" s="27">
        <v>25</v>
      </c>
      <c r="G64" s="31">
        <f t="shared" si="0"/>
        <v>2127</v>
      </c>
      <c r="H64" s="31">
        <f t="shared" si="24"/>
        <v>912</v>
      </c>
      <c r="I64" s="31">
        <f t="shared" si="25"/>
        <v>2130</v>
      </c>
      <c r="J64" s="31">
        <f t="shared" si="26"/>
        <v>861</v>
      </c>
      <c r="K64" s="27">
        <v>0</v>
      </c>
      <c r="L64" s="31">
        <f t="shared" si="22"/>
        <v>330</v>
      </c>
      <c r="M64" s="31">
        <f t="shared" si="27"/>
        <v>300</v>
      </c>
      <c r="N64" s="31">
        <v>0</v>
      </c>
      <c r="O64" s="31">
        <f t="shared" si="5"/>
        <v>28202</v>
      </c>
      <c r="P64" s="34" t="s">
        <v>24</v>
      </c>
      <c r="Q64" s="35">
        <v>44713</v>
      </c>
      <c r="R64" s="35">
        <v>45261</v>
      </c>
      <c r="S64" s="35">
        <f>R64+183</f>
        <v>45444</v>
      </c>
      <c r="T64" s="4"/>
    </row>
    <row r="65" spans="1:20" ht="25.8" x14ac:dyDescent="0.5">
      <c r="A65" s="32" t="s">
        <v>85</v>
      </c>
      <c r="B65" s="32" t="s">
        <v>9</v>
      </c>
      <c r="C65" s="33" t="s">
        <v>18</v>
      </c>
      <c r="D65" s="33" t="s">
        <v>27</v>
      </c>
      <c r="E65" s="27">
        <v>30000</v>
      </c>
      <c r="F65" s="27">
        <v>25</v>
      </c>
      <c r="G65" s="31">
        <f t="shared" si="0"/>
        <v>2127</v>
      </c>
      <c r="H65" s="31">
        <f t="shared" si="24"/>
        <v>912</v>
      </c>
      <c r="I65" s="31">
        <f t="shared" si="25"/>
        <v>2130</v>
      </c>
      <c r="J65" s="31">
        <f t="shared" si="26"/>
        <v>861</v>
      </c>
      <c r="K65" s="27">
        <v>0</v>
      </c>
      <c r="L65" s="31">
        <f t="shared" si="22"/>
        <v>330</v>
      </c>
      <c r="M65" s="31">
        <f t="shared" si="27"/>
        <v>300</v>
      </c>
      <c r="N65" s="31">
        <v>0</v>
      </c>
      <c r="O65" s="31">
        <f t="shared" si="5"/>
        <v>28202</v>
      </c>
      <c r="P65" s="34" t="s">
        <v>24</v>
      </c>
      <c r="Q65" s="35">
        <v>44805</v>
      </c>
      <c r="R65" s="35">
        <v>45352</v>
      </c>
      <c r="S65" s="35">
        <f>R65+184</f>
        <v>45536</v>
      </c>
      <c r="T65" s="4"/>
    </row>
    <row r="66" spans="1:20" ht="25.8" x14ac:dyDescent="0.5">
      <c r="A66" s="32" t="s">
        <v>3</v>
      </c>
      <c r="B66" s="32" t="s">
        <v>4</v>
      </c>
      <c r="C66" s="33" t="s">
        <v>18</v>
      </c>
      <c r="D66" s="33" t="s">
        <v>27</v>
      </c>
      <c r="E66" s="27">
        <v>30000</v>
      </c>
      <c r="F66" s="27">
        <v>25</v>
      </c>
      <c r="G66" s="31">
        <f>(E66*7.09/100)</f>
        <v>2127</v>
      </c>
      <c r="H66" s="31">
        <f>(E66)*3.04/100</f>
        <v>912</v>
      </c>
      <c r="I66" s="31">
        <f>(E66)*7.1/100</f>
        <v>2130</v>
      </c>
      <c r="J66" s="31">
        <f>(E66)*2.87/100</f>
        <v>861</v>
      </c>
      <c r="K66" s="27">
        <v>0</v>
      </c>
      <c r="L66" s="31">
        <f>(E66)*1.1/100</f>
        <v>330</v>
      </c>
      <c r="M66" s="31">
        <f>(E66)*1/100</f>
        <v>300</v>
      </c>
      <c r="N66" s="31">
        <v>784.92</v>
      </c>
      <c r="O66" s="31">
        <f>E66-F66-H66-J66-K66-N66</f>
        <v>27417.08</v>
      </c>
      <c r="P66" s="34" t="s">
        <v>24</v>
      </c>
      <c r="Q66" s="35">
        <v>44105</v>
      </c>
      <c r="R66" s="35">
        <v>45200</v>
      </c>
      <c r="S66" s="35">
        <f>R66+183</f>
        <v>45383</v>
      </c>
      <c r="T66" s="4"/>
    </row>
    <row r="67" spans="1:20" ht="25.8" x14ac:dyDescent="0.5">
      <c r="A67" s="32" t="s">
        <v>8</v>
      </c>
      <c r="B67" s="32" t="s">
        <v>9</v>
      </c>
      <c r="C67" s="33" t="s">
        <v>20</v>
      </c>
      <c r="D67" s="33" t="s">
        <v>27</v>
      </c>
      <c r="E67" s="27">
        <v>30000</v>
      </c>
      <c r="F67" s="27">
        <v>25</v>
      </c>
      <c r="G67" s="31">
        <f t="shared" si="0"/>
        <v>2127</v>
      </c>
      <c r="H67" s="31">
        <f t="shared" si="24"/>
        <v>912</v>
      </c>
      <c r="I67" s="31">
        <f t="shared" si="25"/>
        <v>2130</v>
      </c>
      <c r="J67" s="31">
        <f t="shared" si="26"/>
        <v>861</v>
      </c>
      <c r="K67" s="27">
        <v>0</v>
      </c>
      <c r="L67" s="31">
        <f t="shared" si="22"/>
        <v>330</v>
      </c>
      <c r="M67" s="31">
        <f t="shared" si="27"/>
        <v>300</v>
      </c>
      <c r="N67" s="31">
        <v>0</v>
      </c>
      <c r="O67" s="31">
        <f t="shared" si="5"/>
        <v>28202</v>
      </c>
      <c r="P67" s="34" t="s">
        <v>24</v>
      </c>
      <c r="Q67" s="35">
        <v>44117</v>
      </c>
      <c r="R67" s="35">
        <v>45200</v>
      </c>
      <c r="S67" s="35">
        <f>R67+183</f>
        <v>45383</v>
      </c>
      <c r="T67" s="4"/>
    </row>
    <row r="68" spans="1:20" ht="25.8" x14ac:dyDescent="0.5">
      <c r="A68" s="32" t="s">
        <v>98</v>
      </c>
      <c r="B68" s="32" t="s">
        <v>102</v>
      </c>
      <c r="C68" s="33" t="s">
        <v>80</v>
      </c>
      <c r="D68" s="33" t="s">
        <v>27</v>
      </c>
      <c r="E68" s="27">
        <v>30000</v>
      </c>
      <c r="F68" s="27">
        <v>25</v>
      </c>
      <c r="G68" s="31">
        <f t="shared" si="0"/>
        <v>2127</v>
      </c>
      <c r="H68" s="31">
        <f t="shared" si="24"/>
        <v>912</v>
      </c>
      <c r="I68" s="31">
        <f t="shared" si="25"/>
        <v>2130</v>
      </c>
      <c r="J68" s="31">
        <f t="shared" si="26"/>
        <v>861</v>
      </c>
      <c r="K68" s="27">
        <v>0</v>
      </c>
      <c r="L68" s="31">
        <f t="shared" si="22"/>
        <v>330</v>
      </c>
      <c r="M68" s="31">
        <f t="shared" si="27"/>
        <v>300</v>
      </c>
      <c r="N68" s="31">
        <v>0</v>
      </c>
      <c r="O68" s="31">
        <f t="shared" si="5"/>
        <v>28202</v>
      </c>
      <c r="P68" s="34" t="s">
        <v>24</v>
      </c>
      <c r="Q68" s="35">
        <v>45078</v>
      </c>
      <c r="R68" s="35" t="s">
        <v>62</v>
      </c>
      <c r="S68" s="35">
        <f>Q68+183</f>
        <v>45261</v>
      </c>
      <c r="T68" s="4"/>
    </row>
    <row r="69" spans="1:20" ht="25.8" x14ac:dyDescent="0.5">
      <c r="A69" s="32" t="s">
        <v>99</v>
      </c>
      <c r="B69" s="32" t="s">
        <v>101</v>
      </c>
      <c r="C69" s="33" t="s">
        <v>105</v>
      </c>
      <c r="D69" s="33" t="s">
        <v>27</v>
      </c>
      <c r="E69" s="27">
        <v>30000</v>
      </c>
      <c r="F69" s="27">
        <v>25</v>
      </c>
      <c r="G69" s="31">
        <f t="shared" si="0"/>
        <v>2127</v>
      </c>
      <c r="H69" s="31">
        <f t="shared" si="24"/>
        <v>912</v>
      </c>
      <c r="I69" s="31">
        <f t="shared" si="25"/>
        <v>2130</v>
      </c>
      <c r="J69" s="31">
        <f t="shared" si="26"/>
        <v>861</v>
      </c>
      <c r="K69" s="27">
        <v>0</v>
      </c>
      <c r="L69" s="31">
        <f t="shared" si="22"/>
        <v>330</v>
      </c>
      <c r="M69" s="31">
        <f t="shared" si="27"/>
        <v>300</v>
      </c>
      <c r="N69" s="31">
        <v>0</v>
      </c>
      <c r="O69" s="31">
        <f t="shared" si="5"/>
        <v>28202</v>
      </c>
      <c r="P69" s="34" t="s">
        <v>23</v>
      </c>
      <c r="Q69" s="35">
        <v>45078</v>
      </c>
      <c r="R69" s="35" t="s">
        <v>62</v>
      </c>
      <c r="S69" s="35">
        <f t="shared" ref="S69:S70" si="28">Q69+183</f>
        <v>45261</v>
      </c>
      <c r="T69" s="4"/>
    </row>
    <row r="70" spans="1:20" ht="25.8" x14ac:dyDescent="0.5">
      <c r="A70" s="32" t="s">
        <v>100</v>
      </c>
      <c r="B70" s="32" t="s">
        <v>9</v>
      </c>
      <c r="C70" s="33" t="s">
        <v>105</v>
      </c>
      <c r="D70" s="33" t="s">
        <v>27</v>
      </c>
      <c r="E70" s="27">
        <v>25000</v>
      </c>
      <c r="F70" s="27">
        <v>25</v>
      </c>
      <c r="G70" s="31">
        <f t="shared" si="0"/>
        <v>1772.5</v>
      </c>
      <c r="H70" s="31">
        <f t="shared" si="24"/>
        <v>760</v>
      </c>
      <c r="I70" s="31">
        <f t="shared" si="25"/>
        <v>1775</v>
      </c>
      <c r="J70" s="31">
        <f t="shared" si="26"/>
        <v>717.5</v>
      </c>
      <c r="K70" s="27">
        <v>0</v>
      </c>
      <c r="L70" s="31">
        <f t="shared" si="22"/>
        <v>275.00000000000006</v>
      </c>
      <c r="M70" s="31">
        <f t="shared" si="27"/>
        <v>250</v>
      </c>
      <c r="N70" s="31">
        <v>0</v>
      </c>
      <c r="O70" s="31">
        <f t="shared" si="5"/>
        <v>23497.5</v>
      </c>
      <c r="P70" s="34" t="s">
        <v>24</v>
      </c>
      <c r="Q70" s="35">
        <v>45078</v>
      </c>
      <c r="R70" s="35" t="s">
        <v>62</v>
      </c>
      <c r="S70" s="35">
        <f t="shared" si="28"/>
        <v>45261</v>
      </c>
      <c r="T70" s="4"/>
    </row>
    <row r="71" spans="1:20" ht="25.8" x14ac:dyDescent="0.5">
      <c r="A71" s="32" t="s">
        <v>75</v>
      </c>
      <c r="B71" s="32" t="s">
        <v>76</v>
      </c>
      <c r="C71" s="33" t="s">
        <v>18</v>
      </c>
      <c r="D71" s="33" t="s">
        <v>27</v>
      </c>
      <c r="E71" s="27">
        <v>25000</v>
      </c>
      <c r="F71" s="27">
        <v>25</v>
      </c>
      <c r="G71" s="31">
        <f>(E71*7.09/100)</f>
        <v>1772.5</v>
      </c>
      <c r="H71" s="31">
        <f>(E71)*3.04/100</f>
        <v>760</v>
      </c>
      <c r="I71" s="31">
        <f>(E71)*7.1/100</f>
        <v>1775</v>
      </c>
      <c r="J71" s="31">
        <f>(E71)*2.87/100</f>
        <v>717.5</v>
      </c>
      <c r="K71" s="27">
        <v>0</v>
      </c>
      <c r="L71" s="31">
        <f>(E71)*1.1/100</f>
        <v>275.00000000000006</v>
      </c>
      <c r="M71" s="31">
        <f>(E71)*1/100</f>
        <v>250</v>
      </c>
      <c r="N71" s="31">
        <v>0</v>
      </c>
      <c r="O71" s="31">
        <f>E71-F71-H71-J71-K71-N71</f>
        <v>23497.5</v>
      </c>
      <c r="P71" s="34" t="s">
        <v>23</v>
      </c>
      <c r="Q71" s="35">
        <v>44774</v>
      </c>
      <c r="R71" s="35">
        <v>45323</v>
      </c>
      <c r="S71" s="35">
        <f>R71+182</f>
        <v>45505</v>
      </c>
      <c r="T71" s="4"/>
    </row>
    <row r="72" spans="1:20" ht="25.8" x14ac:dyDescent="0.5">
      <c r="A72" s="32" t="s">
        <v>73</v>
      </c>
      <c r="B72" s="32" t="s">
        <v>74</v>
      </c>
      <c r="C72" s="33" t="s">
        <v>18</v>
      </c>
      <c r="D72" s="33" t="s">
        <v>27</v>
      </c>
      <c r="E72" s="27">
        <v>20000</v>
      </c>
      <c r="F72" s="27">
        <v>25</v>
      </c>
      <c r="G72" s="31">
        <f t="shared" si="0"/>
        <v>1418</v>
      </c>
      <c r="H72" s="31">
        <f t="shared" si="24"/>
        <v>608</v>
      </c>
      <c r="I72" s="31">
        <f t="shared" si="25"/>
        <v>1420</v>
      </c>
      <c r="J72" s="31">
        <f t="shared" si="26"/>
        <v>574</v>
      </c>
      <c r="K72" s="27">
        <v>0</v>
      </c>
      <c r="L72" s="31">
        <f t="shared" si="22"/>
        <v>220</v>
      </c>
      <c r="M72" s="31">
        <f t="shared" si="27"/>
        <v>200</v>
      </c>
      <c r="N72" s="31">
        <v>0</v>
      </c>
      <c r="O72" s="31">
        <f t="shared" si="5"/>
        <v>18793</v>
      </c>
      <c r="P72" s="34" t="s">
        <v>24</v>
      </c>
      <c r="Q72" s="35">
        <v>44743</v>
      </c>
      <c r="R72" s="35">
        <v>45292</v>
      </c>
      <c r="S72" s="35">
        <f>R72+182</f>
        <v>45474</v>
      </c>
      <c r="T72" s="4"/>
    </row>
    <row r="73" spans="1:20" ht="25.8" x14ac:dyDescent="0.5">
      <c r="A73" s="32" t="s">
        <v>79</v>
      </c>
      <c r="B73" s="32" t="s">
        <v>9</v>
      </c>
      <c r="C73" s="33" t="s">
        <v>80</v>
      </c>
      <c r="D73" s="33" t="s">
        <v>27</v>
      </c>
      <c r="E73" s="27">
        <v>20000</v>
      </c>
      <c r="F73" s="27">
        <v>25</v>
      </c>
      <c r="G73" s="31">
        <f t="shared" si="0"/>
        <v>1418</v>
      </c>
      <c r="H73" s="31">
        <f t="shared" si="24"/>
        <v>608</v>
      </c>
      <c r="I73" s="31">
        <f t="shared" si="25"/>
        <v>1420</v>
      </c>
      <c r="J73" s="31">
        <f t="shared" si="26"/>
        <v>574</v>
      </c>
      <c r="K73" s="27">
        <v>0</v>
      </c>
      <c r="L73" s="31">
        <f t="shared" si="22"/>
        <v>220</v>
      </c>
      <c r="M73" s="31">
        <f t="shared" si="27"/>
        <v>200</v>
      </c>
      <c r="N73" s="31">
        <v>0</v>
      </c>
      <c r="O73" s="31">
        <f t="shared" si="5"/>
        <v>18793</v>
      </c>
      <c r="P73" s="34" t="s">
        <v>24</v>
      </c>
      <c r="Q73" s="35">
        <v>44774</v>
      </c>
      <c r="R73" s="35">
        <v>45323</v>
      </c>
      <c r="S73" s="35">
        <f t="shared" ref="S73:S74" si="29">R73+182</f>
        <v>45505</v>
      </c>
      <c r="T73" s="4"/>
    </row>
    <row r="74" spans="1:20" ht="25.8" x14ac:dyDescent="0.5">
      <c r="A74" s="32" t="s">
        <v>92</v>
      </c>
      <c r="B74" s="32" t="s">
        <v>76</v>
      </c>
      <c r="C74" s="33" t="s">
        <v>18</v>
      </c>
      <c r="D74" s="33" t="s">
        <v>27</v>
      </c>
      <c r="E74" s="27">
        <v>20000</v>
      </c>
      <c r="F74" s="27">
        <v>25</v>
      </c>
      <c r="G74" s="31">
        <f t="shared" si="0"/>
        <v>1418</v>
      </c>
      <c r="H74" s="31">
        <f t="shared" si="24"/>
        <v>608</v>
      </c>
      <c r="I74" s="31">
        <f t="shared" si="25"/>
        <v>1420</v>
      </c>
      <c r="J74" s="31">
        <f t="shared" si="26"/>
        <v>574</v>
      </c>
      <c r="K74" s="27">
        <v>0</v>
      </c>
      <c r="L74" s="31">
        <f t="shared" si="22"/>
        <v>220</v>
      </c>
      <c r="M74" s="31">
        <f t="shared" si="27"/>
        <v>200</v>
      </c>
      <c r="N74" s="31">
        <v>0</v>
      </c>
      <c r="O74" s="31">
        <f t="shared" si="5"/>
        <v>18793</v>
      </c>
      <c r="P74" s="34" t="s">
        <v>23</v>
      </c>
      <c r="Q74" s="35">
        <v>44958</v>
      </c>
      <c r="R74" s="35">
        <v>45323</v>
      </c>
      <c r="S74" s="35">
        <f t="shared" si="29"/>
        <v>45505</v>
      </c>
      <c r="T74" s="4"/>
    </row>
    <row r="75" spans="1:20" ht="25.8" x14ac:dyDescent="0.5">
      <c r="A75" s="32" t="s">
        <v>94</v>
      </c>
      <c r="B75" s="32" t="s">
        <v>95</v>
      </c>
      <c r="C75" s="33" t="s">
        <v>18</v>
      </c>
      <c r="D75" s="33" t="s">
        <v>27</v>
      </c>
      <c r="E75" s="27">
        <v>18000</v>
      </c>
      <c r="F75" s="27">
        <v>25</v>
      </c>
      <c r="G75" s="31">
        <f t="shared" si="0"/>
        <v>1276.2</v>
      </c>
      <c r="H75" s="31">
        <f t="shared" si="24"/>
        <v>547.20000000000005</v>
      </c>
      <c r="I75" s="31">
        <f t="shared" si="25"/>
        <v>1278</v>
      </c>
      <c r="J75" s="31">
        <f t="shared" si="26"/>
        <v>516.6</v>
      </c>
      <c r="K75" s="27">
        <v>0</v>
      </c>
      <c r="L75" s="31">
        <f t="shared" si="22"/>
        <v>198</v>
      </c>
      <c r="M75" s="31">
        <f t="shared" si="27"/>
        <v>180</v>
      </c>
      <c r="N75" s="31">
        <v>0</v>
      </c>
      <c r="O75" s="31">
        <f t="shared" si="5"/>
        <v>16911.2</v>
      </c>
      <c r="P75" s="34" t="s">
        <v>24</v>
      </c>
      <c r="Q75" s="35">
        <v>45017</v>
      </c>
      <c r="R75" s="35">
        <v>45200</v>
      </c>
      <c r="S75" s="35">
        <f>R75+183</f>
        <v>45383</v>
      </c>
      <c r="T75" s="4"/>
    </row>
    <row r="76" spans="1:20" ht="25.8" x14ac:dyDescent="0.5">
      <c r="A76" s="32" t="s">
        <v>96</v>
      </c>
      <c r="B76" s="32" t="s">
        <v>76</v>
      </c>
      <c r="C76" s="33" t="s">
        <v>18</v>
      </c>
      <c r="D76" s="33" t="s">
        <v>27</v>
      </c>
      <c r="E76" s="27">
        <v>18000</v>
      </c>
      <c r="F76" s="27">
        <v>25</v>
      </c>
      <c r="G76" s="31">
        <f t="shared" ref="G76" si="30">(E76*7.09/100)</f>
        <v>1276.2</v>
      </c>
      <c r="H76" s="31">
        <f t="shared" ref="H76" si="31">(E76)*3.04/100</f>
        <v>547.20000000000005</v>
      </c>
      <c r="I76" s="31">
        <f t="shared" ref="I76" si="32">(E76)*7.1/100</f>
        <v>1278</v>
      </c>
      <c r="J76" s="31">
        <f t="shared" ref="J76" si="33">(E76)*2.87/100</f>
        <v>516.6</v>
      </c>
      <c r="K76" s="27">
        <v>0</v>
      </c>
      <c r="L76" s="31">
        <f t="shared" ref="L76" si="34">(E76)*1.1/100</f>
        <v>198</v>
      </c>
      <c r="M76" s="31">
        <f t="shared" ref="M76" si="35">(E76)*1/100</f>
        <v>180</v>
      </c>
      <c r="N76" s="31">
        <v>0</v>
      </c>
      <c r="O76" s="31">
        <f t="shared" ref="O76" si="36">E76-F76-H76-J76-K76-N76</f>
        <v>16911.2</v>
      </c>
      <c r="P76" s="34" t="s">
        <v>23</v>
      </c>
      <c r="Q76" s="35">
        <v>45017</v>
      </c>
      <c r="R76" s="35">
        <v>45200</v>
      </c>
      <c r="S76" s="35">
        <f>R76+183</f>
        <v>45383</v>
      </c>
      <c r="T76" s="4"/>
    </row>
    <row r="77" spans="1:20" ht="25.8" x14ac:dyDescent="0.5">
      <c r="A77" s="32"/>
      <c r="B77" s="32"/>
      <c r="C77" s="33"/>
      <c r="D77" s="33"/>
      <c r="E77" s="27"/>
      <c r="F77" s="27"/>
      <c r="G77" s="31"/>
      <c r="H77" s="31"/>
      <c r="I77" s="31"/>
      <c r="J77" s="31"/>
      <c r="K77" s="27"/>
      <c r="L77" s="31"/>
      <c r="M77" s="31"/>
      <c r="N77" s="31"/>
      <c r="O77" s="31"/>
      <c r="P77" s="34"/>
      <c r="Q77" s="34"/>
      <c r="R77" s="34"/>
      <c r="S77" s="34"/>
      <c r="T77" s="4"/>
    </row>
    <row r="78" spans="1:20" ht="25.8" x14ac:dyDescent="0.5">
      <c r="A78" s="36" t="s">
        <v>10</v>
      </c>
      <c r="B78" s="37"/>
      <c r="C78" s="37"/>
      <c r="D78" s="37"/>
      <c r="E78" s="31">
        <f>SUM(E28:E77)</f>
        <v>2611000</v>
      </c>
      <c r="F78" s="31">
        <f>SUM(F28:F76)</f>
        <v>1450</v>
      </c>
      <c r="G78" s="31">
        <f>SUM(G28:G77)</f>
        <v>185119.9</v>
      </c>
      <c r="H78" s="31">
        <f>SUM(H28:H77)</f>
        <v>79374.399999999994</v>
      </c>
      <c r="I78" s="31">
        <f>SUM(I28:I77)</f>
        <v>185381</v>
      </c>
      <c r="J78" s="31">
        <f>SUM(J28:J77)</f>
        <v>74935.700000000012</v>
      </c>
      <c r="K78" s="31">
        <f>SUM(K28:K76)</f>
        <v>169291.34999999998</v>
      </c>
      <c r="L78" s="31">
        <f>SUM(L28:L77)</f>
        <v>27057.14</v>
      </c>
      <c r="M78" s="31">
        <f>SUM(M28:M77)</f>
        <v>26110</v>
      </c>
      <c r="N78" s="31">
        <f>SUM(N28:N76)</f>
        <v>7071.89</v>
      </c>
      <c r="O78" s="31">
        <f>SUM(O28:O76)</f>
        <v>2278876.6600000011</v>
      </c>
      <c r="P78" s="26"/>
      <c r="Q78" s="26"/>
      <c r="R78" s="26"/>
      <c r="S78" s="26"/>
      <c r="T78" s="4"/>
    </row>
    <row r="79" spans="1:20" ht="15.6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6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1"/>
      <c r="P80" s="10"/>
      <c r="Q80" s="10"/>
      <c r="R80" s="10"/>
      <c r="S80" s="10"/>
      <c r="T80" s="10"/>
    </row>
    <row r="81" spans="1:20" ht="15.6" x14ac:dyDescent="0.3">
      <c r="A81" s="10"/>
      <c r="B81" s="10"/>
      <c r="C81" s="10"/>
      <c r="D81" s="10"/>
      <c r="E81" s="11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</row>
    <row r="82" spans="1:20" ht="15.6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1"/>
      <c r="M82" s="10"/>
      <c r="N82" s="11"/>
      <c r="O82" s="10"/>
      <c r="P82" s="10"/>
      <c r="Q82" s="10"/>
      <c r="R82" s="10"/>
      <c r="S82" s="10"/>
      <c r="T82" s="10"/>
    </row>
    <row r="83" spans="1:20" ht="15.6" x14ac:dyDescent="0.3">
      <c r="A83" s="10"/>
      <c r="B83" s="10"/>
      <c r="C83" s="10"/>
      <c r="D83" s="10"/>
      <c r="E83" s="10"/>
      <c r="F83" s="11"/>
      <c r="G83" s="10"/>
      <c r="H83" s="10"/>
      <c r="I83" s="10"/>
      <c r="J83" s="10"/>
      <c r="K83" s="10"/>
      <c r="L83" s="10"/>
      <c r="M83" s="10"/>
      <c r="N83" s="11"/>
      <c r="O83" s="11"/>
      <c r="P83" s="11"/>
      <c r="Q83" s="10"/>
      <c r="R83" s="10"/>
      <c r="S83" s="10"/>
      <c r="T83" s="10"/>
    </row>
    <row r="84" spans="1:20" ht="15.6" x14ac:dyDescent="0.3">
      <c r="A84" s="10"/>
      <c r="B84" s="10"/>
      <c r="C84" s="10"/>
      <c r="D84" s="10"/>
      <c r="E84" s="10"/>
      <c r="F84" s="10"/>
      <c r="G84" s="11"/>
      <c r="H84" s="10"/>
      <c r="I84" s="10"/>
      <c r="J84" s="10"/>
      <c r="K84" s="10"/>
      <c r="L84" s="10"/>
      <c r="M84" s="10"/>
      <c r="N84" s="10"/>
      <c r="O84" s="38"/>
      <c r="P84" s="11"/>
      <c r="Q84" s="12"/>
      <c r="R84" s="13"/>
      <c r="S84" s="13"/>
      <c r="T84" s="10"/>
    </row>
    <row r="85" spans="1:20" ht="15.6" x14ac:dyDescent="0.3">
      <c r="A85" s="14"/>
      <c r="B85" s="10"/>
      <c r="C85" s="10"/>
      <c r="D85" s="10"/>
      <c r="E85" s="64"/>
      <c r="F85" s="59"/>
      <c r="G85" s="59"/>
      <c r="H85" s="10"/>
      <c r="I85" s="10"/>
      <c r="J85" s="10"/>
      <c r="K85" s="11"/>
      <c r="L85" s="10"/>
      <c r="M85" s="10"/>
      <c r="N85" s="11"/>
      <c r="O85" s="10"/>
      <c r="P85" s="15"/>
      <c r="Q85" s="12"/>
      <c r="R85" s="12"/>
      <c r="S85" s="12"/>
      <c r="T85" s="10"/>
    </row>
    <row r="86" spans="1:20" ht="15.6" x14ac:dyDescent="0.3">
      <c r="A86" s="16"/>
      <c r="B86" s="10"/>
      <c r="C86" s="10"/>
      <c r="D86" s="17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38"/>
      <c r="P86" s="10"/>
      <c r="Q86" s="12"/>
      <c r="R86" s="12"/>
      <c r="S86" s="12"/>
      <c r="T86" s="10"/>
    </row>
    <row r="87" spans="1:20" ht="15.6" x14ac:dyDescent="0.3">
      <c r="A87" s="10"/>
      <c r="B87" s="10"/>
      <c r="C87" s="10"/>
      <c r="D87" s="17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8"/>
      <c r="Q87" s="19"/>
      <c r="R87" s="19"/>
      <c r="S87" s="19"/>
      <c r="T87" s="10"/>
    </row>
    <row r="88" spans="1:20" ht="15.6" x14ac:dyDescent="0.3">
      <c r="A88" s="10"/>
      <c r="B88" s="10"/>
      <c r="C88" s="10"/>
      <c r="D88" s="17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8"/>
      <c r="Q88" s="10"/>
      <c r="R88" s="10"/>
      <c r="S88" s="10"/>
      <c r="T88" s="10"/>
    </row>
    <row r="89" spans="1:20" ht="15.6" x14ac:dyDescent="0.3">
      <c r="A89" s="20"/>
      <c r="B89" s="20"/>
      <c r="C89" s="16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8"/>
      <c r="Q89" s="10"/>
      <c r="R89" s="10"/>
      <c r="S89" s="10"/>
      <c r="T89" s="10"/>
    </row>
    <row r="90" spans="1:20" ht="15.6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6" x14ac:dyDescent="0.3">
      <c r="A91" s="10"/>
      <c r="B91" s="10"/>
      <c r="C91" s="10"/>
      <c r="D91" s="10"/>
      <c r="E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6" x14ac:dyDescent="0.3">
      <c r="A92" s="10"/>
      <c r="B92" s="10"/>
      <c r="C92" s="10"/>
      <c r="D92" s="10"/>
      <c r="E92" s="10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10"/>
    </row>
    <row r="93" spans="1:20" ht="15.6" x14ac:dyDescent="0.3">
      <c r="A93" s="10"/>
      <c r="B93" s="10"/>
      <c r="C93" s="22"/>
      <c r="D93" s="22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</row>
    <row r="94" spans="1:20" ht="15.6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6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6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6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6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6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6" x14ac:dyDescent="0.3">
      <c r="A100" s="10"/>
      <c r="B100" s="10"/>
      <c r="C100" s="10"/>
      <c r="D100" s="10"/>
      <c r="E100" s="10"/>
      <c r="F100" s="59"/>
      <c r="G100" s="59"/>
      <c r="H100" s="59"/>
      <c r="I100" s="59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6" x14ac:dyDescent="0.3">
      <c r="A101" s="10"/>
      <c r="B101" s="10"/>
      <c r="C101" s="10"/>
      <c r="D101" s="10"/>
      <c r="E101" s="10"/>
      <c r="F101" s="59" t="s">
        <v>88</v>
      </c>
      <c r="G101" s="59"/>
      <c r="H101" s="59"/>
      <c r="I101" s="59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6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6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6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</sheetData>
  <mergeCells count="22">
    <mergeCell ref="F101:I101"/>
    <mergeCell ref="F100:I100"/>
    <mergeCell ref="R26:R27"/>
    <mergeCell ref="S26:S27"/>
    <mergeCell ref="E85:G85"/>
    <mergeCell ref="Q26:Q27"/>
    <mergeCell ref="P26:P27"/>
    <mergeCell ref="F26:F27"/>
    <mergeCell ref="L26:L27"/>
    <mergeCell ref="M26:M27"/>
    <mergeCell ref="N26:N27"/>
    <mergeCell ref="O26:O27"/>
    <mergeCell ref="K26:K27"/>
    <mergeCell ref="B24:I24"/>
    <mergeCell ref="B25:I25"/>
    <mergeCell ref="G26:H26"/>
    <mergeCell ref="I26:J26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3D2B04-2D0D-4ABA-88BD-C92DEE2B5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2024-04-19T15:13:15Z</cp:lastPrinted>
  <dcterms:created xsi:type="dcterms:W3CDTF">2021-02-24T17:51:00Z</dcterms:created>
  <dcterms:modified xsi:type="dcterms:W3CDTF">2024-04-19T15:16:06Z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