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NOMINA PORTAL/RR HH/PERSONAL CONTRATADO/"/>
    </mc:Choice>
  </mc:AlternateContent>
  <xr:revisionPtr revIDLastSave="51" documentId="13_ncr:1_{612F4908-3544-452C-99AC-1107BB160682}" xr6:coauthVersionLast="47" xr6:coauthVersionMax="47" xr10:uidLastSave="{1C85651E-DCE1-4529-AA76-3887BD6B888F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1" l="1"/>
  <c r="S28" i="1"/>
  <c r="S67" i="1"/>
  <c r="S39" i="1"/>
  <c r="S31" i="1"/>
  <c r="S32" i="1" l="1"/>
  <c r="G32" i="1"/>
  <c r="H32" i="1"/>
  <c r="O32" i="1" s="1"/>
  <c r="I32" i="1"/>
  <c r="J32" i="1"/>
  <c r="M32" i="1"/>
  <c r="S36" i="1"/>
  <c r="H39" i="1"/>
  <c r="S71" i="1"/>
  <c r="S70" i="1"/>
  <c r="S30" i="1"/>
  <c r="S51" i="1"/>
  <c r="G51" i="1"/>
  <c r="H51" i="1"/>
  <c r="I51" i="1"/>
  <c r="J51" i="1"/>
  <c r="L51" i="1"/>
  <c r="M51" i="1"/>
  <c r="S45" i="1"/>
  <c r="S60" i="1"/>
  <c r="S52" i="1"/>
  <c r="S46" i="1"/>
  <c r="S44" i="1"/>
  <c r="S69" i="1"/>
  <c r="S68" i="1"/>
  <c r="S38" i="1"/>
  <c r="S66" i="1"/>
  <c r="S42" i="1"/>
  <c r="S41" i="1"/>
  <c r="S33" i="1"/>
  <c r="E73" i="1"/>
  <c r="S49" i="1"/>
  <c r="G49" i="1"/>
  <c r="H49" i="1"/>
  <c r="I49" i="1"/>
  <c r="J49" i="1"/>
  <c r="L49" i="1"/>
  <c r="M49" i="1"/>
  <c r="S48" i="1"/>
  <c r="G48" i="1"/>
  <c r="H48" i="1"/>
  <c r="I48" i="1"/>
  <c r="J48" i="1"/>
  <c r="L48" i="1"/>
  <c r="M48" i="1"/>
  <c r="S43" i="1"/>
  <c r="G43" i="1"/>
  <c r="H43" i="1"/>
  <c r="I43" i="1"/>
  <c r="J43" i="1"/>
  <c r="L43" i="1"/>
  <c r="M43" i="1"/>
  <c r="G31" i="1"/>
  <c r="H31" i="1"/>
  <c r="I31" i="1"/>
  <c r="J31" i="1"/>
  <c r="M31" i="1"/>
  <c r="S53" i="1"/>
  <c r="S59" i="1"/>
  <c r="S47" i="1"/>
  <c r="S35" i="1"/>
  <c r="S34" i="1"/>
  <c r="S62" i="1"/>
  <c r="S61" i="1"/>
  <c r="S58" i="1"/>
  <c r="S57" i="1"/>
  <c r="S56" i="1"/>
  <c r="S55" i="1"/>
  <c r="S54" i="1"/>
  <c r="S37" i="1"/>
  <c r="S64" i="1"/>
  <c r="S65" i="1"/>
  <c r="S63" i="1"/>
  <c r="F73" i="1"/>
  <c r="G29" i="1"/>
  <c r="H29" i="1"/>
  <c r="I29" i="1"/>
  <c r="J29" i="1"/>
  <c r="M29" i="1"/>
  <c r="G33" i="1"/>
  <c r="H33" i="1"/>
  <c r="I33" i="1"/>
  <c r="J33" i="1"/>
  <c r="M33" i="1"/>
  <c r="O51" i="1" l="1"/>
  <c r="O49" i="1"/>
  <c r="O48" i="1"/>
  <c r="O43" i="1"/>
  <c r="O31" i="1"/>
  <c r="O29" i="1"/>
  <c r="O33" i="1"/>
  <c r="G65" i="1" l="1"/>
  <c r="H65" i="1"/>
  <c r="I65" i="1"/>
  <c r="J65" i="1"/>
  <c r="L65" i="1"/>
  <c r="M65" i="1"/>
  <c r="G64" i="1"/>
  <c r="H64" i="1"/>
  <c r="I64" i="1"/>
  <c r="J64" i="1"/>
  <c r="L64" i="1"/>
  <c r="M64" i="1"/>
  <c r="G63" i="1"/>
  <c r="H63" i="1"/>
  <c r="I63" i="1"/>
  <c r="J63" i="1"/>
  <c r="L63" i="1"/>
  <c r="M63" i="1"/>
  <c r="O65" i="1" l="1"/>
  <c r="O64" i="1"/>
  <c r="O63" i="1"/>
  <c r="S40" i="1"/>
  <c r="L39" i="1"/>
  <c r="L38" i="1"/>
  <c r="M38" i="1"/>
  <c r="K73" i="1"/>
  <c r="N73" i="1"/>
  <c r="G71" i="1"/>
  <c r="H71" i="1"/>
  <c r="I71" i="1"/>
  <c r="J71" i="1"/>
  <c r="L71" i="1"/>
  <c r="M71" i="1"/>
  <c r="G70" i="1"/>
  <c r="H70" i="1"/>
  <c r="I70" i="1"/>
  <c r="J70" i="1"/>
  <c r="L70" i="1"/>
  <c r="M70" i="1"/>
  <c r="G69" i="1"/>
  <c r="H69" i="1"/>
  <c r="I69" i="1"/>
  <c r="J69" i="1"/>
  <c r="L69" i="1"/>
  <c r="M69" i="1"/>
  <c r="M37" i="1"/>
  <c r="J37" i="1"/>
  <c r="I37" i="1"/>
  <c r="H37" i="1"/>
  <c r="G37" i="1"/>
  <c r="M36" i="1"/>
  <c r="J36" i="1"/>
  <c r="I36" i="1"/>
  <c r="H36" i="1"/>
  <c r="G36" i="1"/>
  <c r="M35" i="1"/>
  <c r="J35" i="1"/>
  <c r="I35" i="1"/>
  <c r="H35" i="1"/>
  <c r="G35" i="1"/>
  <c r="O71" i="1" l="1"/>
  <c r="O70" i="1"/>
  <c r="O69" i="1"/>
  <c r="O36" i="1"/>
  <c r="O37" i="1"/>
  <c r="O35" i="1"/>
  <c r="M57" i="1"/>
  <c r="L57" i="1"/>
  <c r="J57" i="1"/>
  <c r="I57" i="1"/>
  <c r="H57" i="1"/>
  <c r="G57" i="1"/>
  <c r="S50" i="1"/>
  <c r="G45" i="1"/>
  <c r="H45" i="1"/>
  <c r="I45" i="1"/>
  <c r="J45" i="1"/>
  <c r="L45" i="1"/>
  <c r="M45" i="1"/>
  <c r="G52" i="1"/>
  <c r="H52" i="1"/>
  <c r="I52" i="1"/>
  <c r="J52" i="1"/>
  <c r="L52" i="1"/>
  <c r="M52" i="1"/>
  <c r="G60" i="1"/>
  <c r="H60" i="1"/>
  <c r="I60" i="1"/>
  <c r="J60" i="1"/>
  <c r="L60" i="1"/>
  <c r="M60" i="1"/>
  <c r="G56" i="1"/>
  <c r="H56" i="1"/>
  <c r="I56" i="1"/>
  <c r="J56" i="1"/>
  <c r="L56" i="1"/>
  <c r="M56" i="1"/>
  <c r="G42" i="1"/>
  <c r="H42" i="1"/>
  <c r="I42" i="1"/>
  <c r="J42" i="1"/>
  <c r="L42" i="1"/>
  <c r="M42" i="1"/>
  <c r="L41" i="1"/>
  <c r="G41" i="1"/>
  <c r="H41" i="1"/>
  <c r="I41" i="1"/>
  <c r="J41" i="1"/>
  <c r="M41" i="1"/>
  <c r="O45" i="1" l="1"/>
  <c r="O57" i="1"/>
  <c r="O52" i="1"/>
  <c r="O60" i="1"/>
  <c r="O56" i="1"/>
  <c r="O42" i="1"/>
  <c r="O41" i="1"/>
  <c r="G68" i="1"/>
  <c r="H68" i="1"/>
  <c r="I68" i="1"/>
  <c r="J68" i="1"/>
  <c r="L68" i="1"/>
  <c r="M68" i="1"/>
  <c r="G38" i="1"/>
  <c r="H38" i="1"/>
  <c r="I38" i="1"/>
  <c r="J38" i="1"/>
  <c r="G66" i="1"/>
  <c r="H66" i="1"/>
  <c r="I66" i="1"/>
  <c r="J66" i="1"/>
  <c r="L66" i="1"/>
  <c r="M66" i="1"/>
  <c r="G67" i="1"/>
  <c r="H67" i="1"/>
  <c r="I67" i="1"/>
  <c r="J67" i="1"/>
  <c r="L67" i="1"/>
  <c r="M67" i="1"/>
  <c r="G53" i="1"/>
  <c r="H53" i="1"/>
  <c r="I53" i="1"/>
  <c r="J53" i="1"/>
  <c r="L53" i="1"/>
  <c r="M53" i="1"/>
  <c r="G47" i="1"/>
  <c r="H47" i="1"/>
  <c r="I47" i="1"/>
  <c r="J47" i="1"/>
  <c r="L47" i="1"/>
  <c r="M47" i="1"/>
  <c r="G59" i="1"/>
  <c r="H59" i="1"/>
  <c r="I59" i="1"/>
  <c r="J59" i="1"/>
  <c r="L59" i="1"/>
  <c r="M59" i="1"/>
  <c r="G46" i="1"/>
  <c r="H46" i="1"/>
  <c r="I46" i="1"/>
  <c r="J46" i="1"/>
  <c r="L46" i="1"/>
  <c r="M46" i="1"/>
  <c r="L44" i="1"/>
  <c r="G44" i="1"/>
  <c r="H44" i="1"/>
  <c r="I44" i="1"/>
  <c r="J44" i="1"/>
  <c r="M44" i="1"/>
  <c r="L40" i="1"/>
  <c r="L50" i="1"/>
  <c r="L54" i="1"/>
  <c r="L55" i="1"/>
  <c r="L58" i="1"/>
  <c r="L62" i="1"/>
  <c r="L61" i="1"/>
  <c r="G30" i="1"/>
  <c r="G34" i="1"/>
  <c r="G39" i="1"/>
  <c r="G40" i="1"/>
  <c r="G50" i="1"/>
  <c r="G54" i="1"/>
  <c r="G55" i="1"/>
  <c r="G58" i="1"/>
  <c r="G62" i="1"/>
  <c r="G61" i="1"/>
  <c r="H34" i="1"/>
  <c r="I34" i="1"/>
  <c r="J34" i="1"/>
  <c r="M34" i="1"/>
  <c r="H50" i="1"/>
  <c r="I50" i="1"/>
  <c r="J50" i="1"/>
  <c r="M50" i="1"/>
  <c r="H54" i="1"/>
  <c r="I54" i="1"/>
  <c r="J54" i="1"/>
  <c r="M54" i="1"/>
  <c r="H40" i="1"/>
  <c r="I40" i="1"/>
  <c r="J40" i="1"/>
  <c r="M40" i="1"/>
  <c r="H55" i="1"/>
  <c r="I55" i="1"/>
  <c r="J55" i="1"/>
  <c r="M55" i="1"/>
  <c r="M28" i="1"/>
  <c r="M58" i="1"/>
  <c r="M61" i="1"/>
  <c r="M62" i="1"/>
  <c r="M30" i="1"/>
  <c r="M39" i="1"/>
  <c r="J28" i="1"/>
  <c r="J58" i="1"/>
  <c r="J61" i="1"/>
  <c r="J62" i="1"/>
  <c r="J30" i="1"/>
  <c r="J39" i="1"/>
  <c r="I28" i="1"/>
  <c r="I58" i="1"/>
  <c r="I61" i="1"/>
  <c r="I62" i="1"/>
  <c r="I30" i="1"/>
  <c r="I39" i="1"/>
  <c r="G28" i="1"/>
  <c r="H28" i="1"/>
  <c r="H58" i="1"/>
  <c r="H61" i="1"/>
  <c r="H62" i="1"/>
  <c r="H30" i="1"/>
  <c r="H73" i="1" l="1"/>
  <c r="I73" i="1"/>
  <c r="J73" i="1"/>
  <c r="L73" i="1"/>
  <c r="M73" i="1"/>
  <c r="G73" i="1"/>
  <c r="O38" i="1"/>
  <c r="O66" i="1"/>
  <c r="O68" i="1"/>
  <c r="O67" i="1"/>
  <c r="O53" i="1"/>
  <c r="O39" i="1"/>
  <c r="O30" i="1"/>
  <c r="O62" i="1"/>
  <c r="O47" i="1"/>
  <c r="O54" i="1"/>
  <c r="O59" i="1"/>
  <c r="O46" i="1"/>
  <c r="O50" i="1"/>
  <c r="O58" i="1"/>
  <c r="O40" i="1"/>
  <c r="O34" i="1"/>
  <c r="O55" i="1"/>
  <c r="O28" i="1"/>
  <c r="O44" i="1"/>
  <c r="O61" i="1" l="1"/>
  <c r="O73" i="1" s="1"/>
</calcChain>
</file>

<file path=xl/sharedStrings.xml><?xml version="1.0" encoding="utf-8"?>
<sst xmlns="http://schemas.openxmlformats.org/spreadsheetml/2006/main" count="252" uniqueCount="121">
  <si>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</si>
  <si>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</si>
  <si>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</si>
  <si>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</si>
  <si>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</si>
  <si>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</si>
  <si>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</si>
  <si>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</si>
  <si>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</si>
  <si>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</si>
  <si>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</si>
  <si>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</si>
  <si>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</si>
  <si>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</si>
  <si>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</si>
  <si>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RACHEL DENISSE PENA VANDERPOOL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</si>
  <si>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</si>
  <si>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</si>
  <si>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</si>
  <si>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</si>
  <si>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</si>
  <si>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</si>
  <si>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</si>
  <si>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</si>
  <si>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</si>
  <si>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</si>
  <si>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</si>
  <si>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</si>
  <si>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</si>
  <si>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</si>
  <si>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</si>
  <si>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</si>
  <si>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</si>
  <si>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</si>
  <si>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</si>
  <si>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</si>
  <si>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</si>
  <si>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</si>
  <si>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</si>
  <si>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</si>
  <si>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</si>
  <si>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</si>
  <si>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</si>
  <si>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</si>
  <si>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</si>
  <si>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</si>
  <si>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</si>
  <si>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</si>
  <si>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</si>
  <si>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</si>
  <si>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</si>
  <si>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</si>
  <si>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</si>
  <si>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</si>
  <si>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</si>
  <si>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</si>
  <si>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</si>
  <si>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</si>
  <si>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</si>
  <si>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</si>
  <si>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</si>
  <si>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</si>
  <si>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</si>
  <si>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</si>
  <si>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</si>
  <si>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</si>
  <si>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</si>
  <si>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</si>
  <si>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</si>
  <si>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</si>
  <si>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</si>
  <si>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</si>
  <si>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</si>
  <si>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</si>
  <si>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</si>
  <si>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</si>
  <si>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</si>
  <si>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</si>
  <si>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</si>
  <si>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</si>
  <si>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</si>
  <si>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</si>
  <si>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</si>
  <si>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</si>
  <si>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</si>
  <si>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</si>
  <si>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</si>
  <si>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</si>
  <si>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</si>
  <si>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</si>
  <si>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</si>
  <si>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</si>
  <si>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</si>
  <si>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</si>
  <si>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</si>
  <si>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</si>
  <si>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</si>
  <si>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</si>
  <si>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</si>
  <si>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</si>
  <si>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</si>
  <si>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</si>
  <si>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</si>
  <si>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</si>
  <si>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</si>
  <si>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</si>
  <si>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</si>
  <si>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</si>
  <si>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</si>
  <si>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</si>
  <si>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</si>
  <si>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</si>
  <si>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</si>
  <si>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</si>
  <si>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</si>
  <si>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</si>
  <si>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</si>
  <si>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</si>
  <si>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YADERLY MIGUELINA MARTINEZ MARTINEZ</t>
  </si>
  <si>
    <t>ANALISTA DE COMPRAS Y CONTRATACIONES</t>
  </si>
  <si>
    <t>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</si>
</sst>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"/>
  <sheetViews>
    <sheetView tabSelected="1" view="pageBreakPreview" topLeftCell="A57" zoomScale="29" zoomScaleNormal="41" zoomScaleSheetLayoutView="40" workbookViewId="0">
      <selection activeCell="J93" sqref="J93"/>
    </sheetView>
  </sheetViews>
  <sheetFormatPr baseColWidth="10" defaultColWidth="11.44140625" defaultRowHeight="14.4" x14ac:dyDescent="0.3"/>
  <cols>
    <col min="1" max="1" width="110.6640625" bestFit="1" customWidth="1"/>
    <col min="2" max="2" width="72.33203125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63" t="s">
        <v>12</v>
      </c>
      <c r="C24" s="63"/>
      <c r="D24" s="63"/>
      <c r="E24" s="63"/>
      <c r="F24" s="63"/>
      <c r="G24" s="63"/>
      <c r="H24" s="63"/>
      <c r="I24" s="6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64" t="s">
        <v>120</v>
      </c>
      <c r="C25" s="64"/>
      <c r="D25" s="64"/>
      <c r="E25" s="64"/>
      <c r="F25" s="64"/>
      <c r="G25" s="64"/>
      <c r="H25" s="64"/>
      <c r="I25" s="6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69" t="s">
        <v>0</v>
      </c>
      <c r="B26" s="71" t="s">
        <v>25</v>
      </c>
      <c r="C26" s="71" t="s">
        <v>13</v>
      </c>
      <c r="D26" s="72" t="s">
        <v>26</v>
      </c>
      <c r="E26" s="74" t="s">
        <v>28</v>
      </c>
      <c r="F26" s="53" t="s">
        <v>38</v>
      </c>
      <c r="G26" s="65" t="s">
        <v>30</v>
      </c>
      <c r="H26" s="66"/>
      <c r="I26" s="67" t="s">
        <v>31</v>
      </c>
      <c r="J26" s="68"/>
      <c r="K26" s="61" t="s">
        <v>32</v>
      </c>
      <c r="L26" s="55" t="s">
        <v>37</v>
      </c>
      <c r="M26" s="55" t="s">
        <v>36</v>
      </c>
      <c r="N26" s="57" t="s">
        <v>34</v>
      </c>
      <c r="O26" s="59" t="s">
        <v>35</v>
      </c>
      <c r="P26" s="50" t="s">
        <v>29</v>
      </c>
      <c r="Q26" s="50" t="s">
        <v>59</v>
      </c>
      <c r="R26" s="48" t="s">
        <v>60</v>
      </c>
      <c r="S26" s="50" t="s">
        <v>61</v>
      </c>
      <c r="T26" s="4"/>
    </row>
    <row r="27" spans="1:20" ht="25.8" x14ac:dyDescent="0.5">
      <c r="A27" s="70"/>
      <c r="B27" s="71"/>
      <c r="C27" s="71"/>
      <c r="D27" s="73"/>
      <c r="E27" s="74"/>
      <c r="F27" s="54"/>
      <c r="G27" s="24" t="s">
        <v>42</v>
      </c>
      <c r="H27" s="24" t="s">
        <v>33</v>
      </c>
      <c r="I27" s="25" t="s">
        <v>42</v>
      </c>
      <c r="J27" s="25" t="s">
        <v>33</v>
      </c>
      <c r="K27" s="62"/>
      <c r="L27" s="56"/>
      <c r="M27" s="56"/>
      <c r="N27" s="58"/>
      <c r="O27" s="60"/>
      <c r="P27" s="51"/>
      <c r="Q27" s="51"/>
      <c r="R27" s="49"/>
      <c r="S27" s="51"/>
      <c r="T27" s="4"/>
    </row>
    <row r="28" spans="1:20" ht="25.8" x14ac:dyDescent="0.5">
      <c r="A28" s="32" t="s">
        <v>1</v>
      </c>
      <c r="B28" s="32" t="s">
        <v>41</v>
      </c>
      <c r="C28" s="33" t="s">
        <v>41</v>
      </c>
      <c r="D28" s="33" t="s">
        <v>27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822.89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23</v>
      </c>
      <c r="Q28" s="35">
        <v>44068</v>
      </c>
      <c r="R28" s="35">
        <v>45163</v>
      </c>
      <c r="S28" s="35">
        <f>R28+185</f>
        <v>45348</v>
      </c>
      <c r="T28" s="4"/>
    </row>
    <row r="29" spans="1:20" ht="25.8" x14ac:dyDescent="0.5">
      <c r="A29" s="42" t="s">
        <v>104</v>
      </c>
      <c r="B29" s="42" t="s">
        <v>105</v>
      </c>
      <c r="C29" s="43" t="s">
        <v>56</v>
      </c>
      <c r="D29" s="43" t="s">
        <v>27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44">
        <v>822.89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24</v>
      </c>
      <c r="Q29" s="46">
        <v>45078</v>
      </c>
      <c r="R29" s="46">
        <v>45261</v>
      </c>
      <c r="S29" s="46">
        <f>R29+183</f>
        <v>45444</v>
      </c>
      <c r="T29" s="4"/>
    </row>
    <row r="30" spans="1:20" ht="25.8" x14ac:dyDescent="0.5">
      <c r="A30" s="32" t="s">
        <v>14</v>
      </c>
      <c r="B30" s="32" t="s">
        <v>16</v>
      </c>
      <c r="C30" s="33" t="s">
        <v>21</v>
      </c>
      <c r="D30" s="33" t="s">
        <v>27</v>
      </c>
      <c r="E30" s="27">
        <v>100000</v>
      </c>
      <c r="F30" s="27">
        <v>25</v>
      </c>
      <c r="G30" s="31">
        <f t="shared" ref="G30:G70" si="0">(E30*7.09/100)</f>
        <v>7090</v>
      </c>
      <c r="H30" s="31">
        <f t="shared" ref="H30:H54" si="1">(E30)*3.04/100</f>
        <v>3040</v>
      </c>
      <c r="I30" s="31">
        <f t="shared" ref="I30:I54" si="2">(E30)*7.1/100</f>
        <v>7100</v>
      </c>
      <c r="J30" s="31">
        <f t="shared" ref="J30:J54" si="3">(E30)*2.87/100</f>
        <v>2870</v>
      </c>
      <c r="K30" s="27">
        <v>12105.44</v>
      </c>
      <c r="L30" s="44">
        <v>822.89</v>
      </c>
      <c r="M30" s="31">
        <f t="shared" ref="M30:M54" si="4">(E30)*1/100</f>
        <v>1000</v>
      </c>
      <c r="N30" s="31">
        <v>0</v>
      </c>
      <c r="O30" s="31">
        <f>E30-F30-H30-J30-K30-N30</f>
        <v>81959.56</v>
      </c>
      <c r="P30" s="34" t="s">
        <v>24</v>
      </c>
      <c r="Q30" s="35">
        <v>44131</v>
      </c>
      <c r="R30" s="35">
        <v>45226</v>
      </c>
      <c r="S30" s="35">
        <f>R30+183</f>
        <v>45409</v>
      </c>
      <c r="T30" s="4"/>
    </row>
    <row r="31" spans="1:20" ht="25.8" x14ac:dyDescent="0.5">
      <c r="A31" s="32" t="s">
        <v>107</v>
      </c>
      <c r="B31" s="32" t="s">
        <v>108</v>
      </c>
      <c r="C31" s="33" t="s">
        <v>55</v>
      </c>
      <c r="D31" s="33" t="s">
        <v>27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44">
        <v>822.89</v>
      </c>
      <c r="M31" s="31">
        <f t="shared" si="4"/>
        <v>850</v>
      </c>
      <c r="N31" s="31">
        <v>0</v>
      </c>
      <c r="O31" s="31">
        <f t="shared" ref="O31:O70" si="5">E31-F31-H31-J31-K31-N31</f>
        <v>71374.44</v>
      </c>
      <c r="P31" s="34" t="s">
        <v>23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5.8" x14ac:dyDescent="0.5">
      <c r="A32" s="32" t="s">
        <v>118</v>
      </c>
      <c r="B32" s="32" t="s">
        <v>119</v>
      </c>
      <c r="C32" s="33" t="s">
        <v>58</v>
      </c>
      <c r="D32" s="33" t="s">
        <v>27</v>
      </c>
      <c r="E32" s="27">
        <v>80000</v>
      </c>
      <c r="F32" s="27">
        <v>25</v>
      </c>
      <c r="G32" s="31">
        <f t="shared" si="0"/>
        <v>5672</v>
      </c>
      <c r="H32" s="31">
        <f t="shared" si="1"/>
        <v>2432</v>
      </c>
      <c r="I32" s="31">
        <f t="shared" si="2"/>
        <v>5680</v>
      </c>
      <c r="J32" s="31">
        <f t="shared" si="3"/>
        <v>2296</v>
      </c>
      <c r="K32" s="27">
        <v>7400.94</v>
      </c>
      <c r="L32" s="44">
        <v>822.89</v>
      </c>
      <c r="M32" s="31">
        <f t="shared" si="4"/>
        <v>800</v>
      </c>
      <c r="N32" s="31">
        <v>0</v>
      </c>
      <c r="O32" s="31">
        <f t="shared" si="5"/>
        <v>67846.06</v>
      </c>
      <c r="P32" s="34" t="s">
        <v>23</v>
      </c>
      <c r="Q32" s="35">
        <v>44136</v>
      </c>
      <c r="R32" s="35">
        <v>45231</v>
      </c>
      <c r="S32" s="35">
        <f>R32+182</f>
        <v>45413</v>
      </c>
      <c r="T32" s="4"/>
    </row>
    <row r="33" spans="1:20" ht="25.8" x14ac:dyDescent="0.5">
      <c r="A33" s="32" t="s">
        <v>39</v>
      </c>
      <c r="B33" s="32" t="s">
        <v>43</v>
      </c>
      <c r="C33" s="33" t="s">
        <v>21</v>
      </c>
      <c r="D33" s="33" t="s">
        <v>27</v>
      </c>
      <c r="E33" s="27">
        <v>75000</v>
      </c>
      <c r="F33" s="27">
        <v>25</v>
      </c>
      <c r="G33" s="31">
        <f t="shared" si="0"/>
        <v>5317.5</v>
      </c>
      <c r="H33" s="31">
        <f t="shared" si="1"/>
        <v>2280</v>
      </c>
      <c r="I33" s="31">
        <f t="shared" si="2"/>
        <v>5325</v>
      </c>
      <c r="J33" s="31">
        <f t="shared" si="3"/>
        <v>2152.5</v>
      </c>
      <c r="K33" s="27">
        <v>6309.35</v>
      </c>
      <c r="L33" s="44">
        <v>822.89</v>
      </c>
      <c r="M33" s="31">
        <f t="shared" si="4"/>
        <v>750</v>
      </c>
      <c r="N33" s="31">
        <v>2354.7600000000002</v>
      </c>
      <c r="O33" s="31">
        <f t="shared" si="5"/>
        <v>61878.39</v>
      </c>
      <c r="P33" s="34" t="s">
        <v>24</v>
      </c>
      <c r="Q33" s="35">
        <v>44409</v>
      </c>
      <c r="R33" s="35">
        <v>45139</v>
      </c>
      <c r="S33" s="35">
        <f>R33+184</f>
        <v>45323</v>
      </c>
      <c r="T33" s="4"/>
    </row>
    <row r="34" spans="1:20" ht="25.8" x14ac:dyDescent="0.5">
      <c r="A34" s="32" t="s">
        <v>54</v>
      </c>
      <c r="B34" s="32" t="s">
        <v>57</v>
      </c>
      <c r="C34" s="33" t="s">
        <v>56</v>
      </c>
      <c r="D34" s="33" t="s">
        <v>27</v>
      </c>
      <c r="E34" s="27">
        <v>75000</v>
      </c>
      <c r="F34" s="27">
        <v>25</v>
      </c>
      <c r="G34" s="31">
        <f t="shared" si="0"/>
        <v>5317.5</v>
      </c>
      <c r="H34" s="31">
        <f t="shared" si="1"/>
        <v>2280</v>
      </c>
      <c r="I34" s="31">
        <f t="shared" si="2"/>
        <v>5325</v>
      </c>
      <c r="J34" s="31">
        <f t="shared" si="3"/>
        <v>2152.5</v>
      </c>
      <c r="K34" s="27">
        <v>6309.35</v>
      </c>
      <c r="L34" s="44">
        <v>822.89</v>
      </c>
      <c r="M34" s="31">
        <f t="shared" si="4"/>
        <v>750</v>
      </c>
      <c r="N34" s="31">
        <v>0</v>
      </c>
      <c r="O34" s="31">
        <f t="shared" si="5"/>
        <v>64233.15</v>
      </c>
      <c r="P34" s="34" t="s">
        <v>24</v>
      </c>
      <c r="Q34" s="35">
        <v>44470</v>
      </c>
      <c r="R34" s="35">
        <v>45200</v>
      </c>
      <c r="S34" s="35">
        <f>R34+183</f>
        <v>45383</v>
      </c>
      <c r="T34" s="4"/>
    </row>
    <row r="35" spans="1:20" ht="25.8" x14ac:dyDescent="0.5">
      <c r="A35" s="32" t="s">
        <v>7</v>
      </c>
      <c r="B35" s="39" t="s">
        <v>90</v>
      </c>
      <c r="C35" s="33" t="s">
        <v>17</v>
      </c>
      <c r="D35" s="33" t="s">
        <v>27</v>
      </c>
      <c r="E35" s="27">
        <v>75000</v>
      </c>
      <c r="F35" s="27">
        <v>25</v>
      </c>
      <c r="G35" s="31">
        <f t="shared" ref="G35" si="6">(E35*7.09/100)</f>
        <v>5317.5</v>
      </c>
      <c r="H35" s="31">
        <f t="shared" ref="H35" si="7">(E35)*3.04/100</f>
        <v>2280</v>
      </c>
      <c r="I35" s="31">
        <f t="shared" ref="I35" si="8">(E35)*7.1/100</f>
        <v>5325</v>
      </c>
      <c r="J35" s="31">
        <f t="shared" ref="J35" si="9">(E35)*2.87/100</f>
        <v>2152.5</v>
      </c>
      <c r="K35" s="27">
        <v>6309.35</v>
      </c>
      <c r="L35" s="44">
        <v>822.89</v>
      </c>
      <c r="M35" s="31">
        <f t="shared" ref="M35" si="10">(E35)*1/100</f>
        <v>750</v>
      </c>
      <c r="N35" s="31">
        <v>784.92</v>
      </c>
      <c r="O35" s="31">
        <f t="shared" ref="O35" si="11">E35-F35-H35-J35-K35-N35</f>
        <v>63448.23</v>
      </c>
      <c r="P35" s="34" t="s">
        <v>24</v>
      </c>
      <c r="Q35" s="35">
        <v>44105</v>
      </c>
      <c r="R35" s="35">
        <v>45200</v>
      </c>
      <c r="S35" s="35">
        <f>R35+183</f>
        <v>45383</v>
      </c>
      <c r="T35" s="4"/>
    </row>
    <row r="36" spans="1:20" ht="25.8" x14ac:dyDescent="0.5">
      <c r="A36" s="32" t="s">
        <v>15</v>
      </c>
      <c r="B36" s="32" t="s">
        <v>91</v>
      </c>
      <c r="C36" s="33" t="s">
        <v>19</v>
      </c>
      <c r="D36" s="33" t="s">
        <v>27</v>
      </c>
      <c r="E36" s="27">
        <v>75000</v>
      </c>
      <c r="F36" s="27">
        <v>25</v>
      </c>
      <c r="G36" s="31">
        <f>(E36*7.09/100)</f>
        <v>5317.5</v>
      </c>
      <c r="H36" s="31">
        <f>(E36)*3.04/100</f>
        <v>2280</v>
      </c>
      <c r="I36" s="31">
        <f>(E36)*7.1/100</f>
        <v>5325</v>
      </c>
      <c r="J36" s="31">
        <f>(E36)*2.87/100</f>
        <v>2152.5</v>
      </c>
      <c r="K36" s="27">
        <v>5993.86</v>
      </c>
      <c r="L36" s="44">
        <v>822.89</v>
      </c>
      <c r="M36" s="31">
        <f>(E36)*1/100</f>
        <v>750</v>
      </c>
      <c r="N36" s="31">
        <v>1577.45</v>
      </c>
      <c r="O36" s="31">
        <f>E36-F36-H36-J36-K36-N36</f>
        <v>62971.19</v>
      </c>
      <c r="P36" s="34" t="s">
        <v>23</v>
      </c>
      <c r="Q36" s="35">
        <v>44501</v>
      </c>
      <c r="R36" s="35">
        <v>45231</v>
      </c>
      <c r="S36" s="35">
        <f>R36+182</f>
        <v>45413</v>
      </c>
      <c r="T36" s="4"/>
    </row>
    <row r="37" spans="1:20" ht="25.8" x14ac:dyDescent="0.5">
      <c r="A37" s="32" t="s">
        <v>6</v>
      </c>
      <c r="B37" s="32" t="s">
        <v>116</v>
      </c>
      <c r="C37" s="33" t="s">
        <v>117</v>
      </c>
      <c r="D37" s="33" t="s">
        <v>27</v>
      </c>
      <c r="E37" s="27">
        <v>75000</v>
      </c>
      <c r="F37" s="27">
        <v>25</v>
      </c>
      <c r="G37" s="31">
        <f t="shared" ref="G37" si="12">(E37*7.09/100)</f>
        <v>5317.5</v>
      </c>
      <c r="H37" s="31">
        <f t="shared" ref="H37" si="13">(E37)*3.04/100</f>
        <v>2280</v>
      </c>
      <c r="I37" s="31">
        <f t="shared" ref="I37" si="14">(E37)*7.1/100</f>
        <v>5325</v>
      </c>
      <c r="J37" s="31">
        <f t="shared" ref="J37" si="15">(E37)*2.87/100</f>
        <v>2152.5</v>
      </c>
      <c r="K37" s="27">
        <v>6309.35</v>
      </c>
      <c r="L37" s="44">
        <v>822.89</v>
      </c>
      <c r="M37" s="31">
        <f t="shared" ref="M37" si="16">(E37)*1/100</f>
        <v>750</v>
      </c>
      <c r="N37" s="31">
        <v>0</v>
      </c>
      <c r="O37" s="31">
        <f t="shared" ref="O37" si="17">E37-F37-H37-J37-K37-N37</f>
        <v>64233.15</v>
      </c>
      <c r="P37" s="34" t="s">
        <v>23</v>
      </c>
      <c r="Q37" s="35">
        <v>44105</v>
      </c>
      <c r="R37" s="35">
        <v>45200</v>
      </c>
      <c r="S37" s="35">
        <f>R37+183</f>
        <v>45383</v>
      </c>
      <c r="T37" s="4"/>
    </row>
    <row r="38" spans="1:20" ht="25.8" x14ac:dyDescent="0.5">
      <c r="A38" s="32" t="s">
        <v>77</v>
      </c>
      <c r="B38" s="32" t="s">
        <v>78</v>
      </c>
      <c r="C38" s="33" t="s">
        <v>21</v>
      </c>
      <c r="D38" s="33" t="s">
        <v>27</v>
      </c>
      <c r="E38" s="27">
        <v>70000</v>
      </c>
      <c r="F38" s="27">
        <v>25</v>
      </c>
      <c r="G38" s="31">
        <f t="shared" si="0"/>
        <v>4963</v>
      </c>
      <c r="H38" s="31">
        <f t="shared" si="1"/>
        <v>2128</v>
      </c>
      <c r="I38" s="31">
        <f t="shared" si="2"/>
        <v>4970</v>
      </c>
      <c r="J38" s="31">
        <f t="shared" si="3"/>
        <v>2009</v>
      </c>
      <c r="K38" s="27">
        <v>5368.45</v>
      </c>
      <c r="L38" s="44">
        <f t="shared" ref="L38" si="18">E38*(1.1/100)</f>
        <v>770.00000000000011</v>
      </c>
      <c r="M38" s="31">
        <f t="shared" si="4"/>
        <v>700</v>
      </c>
      <c r="N38" s="31">
        <v>0</v>
      </c>
      <c r="O38" s="31">
        <f t="shared" si="5"/>
        <v>60469.55</v>
      </c>
      <c r="P38" s="34" t="s">
        <v>23</v>
      </c>
      <c r="Q38" s="35">
        <v>44774</v>
      </c>
      <c r="R38" s="35">
        <v>45139</v>
      </c>
      <c r="S38" s="35">
        <f>R38+184</f>
        <v>45323</v>
      </c>
      <c r="T38" s="4"/>
    </row>
    <row r="39" spans="1:20" ht="25.8" x14ac:dyDescent="0.5">
      <c r="A39" s="40" t="s">
        <v>11</v>
      </c>
      <c r="B39" s="33" t="s">
        <v>22</v>
      </c>
      <c r="C39" s="33" t="s">
        <v>41</v>
      </c>
      <c r="D39" s="33" t="s">
        <v>27</v>
      </c>
      <c r="E39" s="27">
        <v>62000</v>
      </c>
      <c r="F39" s="27">
        <v>25</v>
      </c>
      <c r="G39" s="31">
        <f>(E39*7.09/100)</f>
        <v>4395.8</v>
      </c>
      <c r="H39" s="31">
        <f>(E39)*3.04/100</f>
        <v>1884.8</v>
      </c>
      <c r="I39" s="31">
        <f>(E39)*7.1/100</f>
        <v>4402</v>
      </c>
      <c r="J39" s="31">
        <f>(E39)*2.87/100</f>
        <v>1779.4</v>
      </c>
      <c r="K39" s="27">
        <v>3863.01</v>
      </c>
      <c r="L39" s="31">
        <f>(E39)*1.1/100</f>
        <v>682</v>
      </c>
      <c r="M39" s="31">
        <f>(E39)*1/100</f>
        <v>620</v>
      </c>
      <c r="N39" s="31">
        <v>784.92</v>
      </c>
      <c r="O39" s="31">
        <f>E39-F39-H39-J39-K39-N39</f>
        <v>53662.869999999995</v>
      </c>
      <c r="P39" s="28" t="s">
        <v>23</v>
      </c>
      <c r="Q39" s="29">
        <v>40179</v>
      </c>
      <c r="R39" s="35">
        <v>45292</v>
      </c>
      <c r="S39" s="35">
        <f>R39+182</f>
        <v>45474</v>
      </c>
      <c r="T39" s="4"/>
    </row>
    <row r="40" spans="1:20" ht="25.8" x14ac:dyDescent="0.5">
      <c r="A40" s="32" t="s">
        <v>47</v>
      </c>
      <c r="B40" s="32" t="s">
        <v>51</v>
      </c>
      <c r="C40" s="33" t="s">
        <v>21</v>
      </c>
      <c r="D40" s="33" t="s">
        <v>27</v>
      </c>
      <c r="E40" s="27">
        <v>60000</v>
      </c>
      <c r="F40" s="27">
        <v>25</v>
      </c>
      <c r="G40" s="31">
        <f>(E40*7.09/100)</f>
        <v>4254</v>
      </c>
      <c r="H40" s="31">
        <f>(E40)*3.04/100</f>
        <v>1824</v>
      </c>
      <c r="I40" s="31">
        <f>(E40)*7.1/100</f>
        <v>4260</v>
      </c>
      <c r="J40" s="31">
        <f>(E40)*2.87/100</f>
        <v>1722</v>
      </c>
      <c r="K40" s="27">
        <v>3486.65</v>
      </c>
      <c r="L40" s="31">
        <f t="shared" ref="L40:L45" si="19">(E40)*1.1/100</f>
        <v>660</v>
      </c>
      <c r="M40" s="31">
        <f>(E40)*1/100</f>
        <v>600</v>
      </c>
      <c r="N40" s="31">
        <v>0</v>
      </c>
      <c r="O40" s="31">
        <f>E40-F40-H40-J40-K40-N40</f>
        <v>52942.35</v>
      </c>
      <c r="P40" s="34" t="s">
        <v>24</v>
      </c>
      <c r="Q40" s="35">
        <v>44470</v>
      </c>
      <c r="R40" s="35">
        <v>45200</v>
      </c>
      <c r="S40" s="35">
        <f>R40+182</f>
        <v>45382</v>
      </c>
      <c r="T40" s="4"/>
    </row>
    <row r="41" spans="1:20" ht="25.8" x14ac:dyDescent="0.5">
      <c r="A41" s="32" t="s">
        <v>81</v>
      </c>
      <c r="B41" s="32" t="s">
        <v>82</v>
      </c>
      <c r="C41" s="33" t="s">
        <v>21</v>
      </c>
      <c r="D41" s="33" t="s">
        <v>27</v>
      </c>
      <c r="E41" s="27">
        <v>60000</v>
      </c>
      <c r="F41" s="27">
        <v>25</v>
      </c>
      <c r="G41" s="31">
        <f t="shared" si="0"/>
        <v>4254</v>
      </c>
      <c r="H41" s="31">
        <f t="shared" si="1"/>
        <v>1824</v>
      </c>
      <c r="I41" s="31">
        <f t="shared" si="2"/>
        <v>4260</v>
      </c>
      <c r="J41" s="31">
        <f t="shared" si="3"/>
        <v>1722</v>
      </c>
      <c r="K41" s="27">
        <v>3486.65</v>
      </c>
      <c r="L41" s="31">
        <f t="shared" si="19"/>
        <v>660</v>
      </c>
      <c r="M41" s="31">
        <f t="shared" si="4"/>
        <v>600</v>
      </c>
      <c r="N41" s="31">
        <v>0</v>
      </c>
      <c r="O41" s="31">
        <f t="shared" si="5"/>
        <v>52942.35</v>
      </c>
      <c r="P41" s="34" t="s">
        <v>23</v>
      </c>
      <c r="Q41" s="35">
        <v>44774</v>
      </c>
      <c r="R41" s="35">
        <v>45139</v>
      </c>
      <c r="S41" s="35">
        <f>R41+184</f>
        <v>45323</v>
      </c>
      <c r="T41" s="4"/>
    </row>
    <row r="42" spans="1:20" ht="25.8" x14ac:dyDescent="0.5">
      <c r="A42" s="32" t="s">
        <v>83</v>
      </c>
      <c r="B42" s="32" t="s">
        <v>94</v>
      </c>
      <c r="C42" s="33" t="s">
        <v>80</v>
      </c>
      <c r="D42" s="33" t="s">
        <v>27</v>
      </c>
      <c r="E42" s="27">
        <v>60000</v>
      </c>
      <c r="F42" s="27">
        <v>25</v>
      </c>
      <c r="G42" s="31">
        <f>(E42*7.09/100)</f>
        <v>4254</v>
      </c>
      <c r="H42" s="31">
        <f>(E42)*3.04/100</f>
        <v>1824</v>
      </c>
      <c r="I42" s="31">
        <f>(E42)*7.1/100</f>
        <v>4260</v>
      </c>
      <c r="J42" s="31">
        <f>(E42)*2.87/100</f>
        <v>1722</v>
      </c>
      <c r="K42" s="27">
        <v>3486.65</v>
      </c>
      <c r="L42" s="31">
        <f>(E42)*1.1/100</f>
        <v>660</v>
      </c>
      <c r="M42" s="31">
        <f>(E42)*1/100</f>
        <v>600</v>
      </c>
      <c r="N42" s="31">
        <v>0</v>
      </c>
      <c r="O42" s="31">
        <f>E42-F42-H42-J42-K42-N42</f>
        <v>52942.35</v>
      </c>
      <c r="P42" s="34" t="s">
        <v>24</v>
      </c>
      <c r="Q42" s="35">
        <v>44774</v>
      </c>
      <c r="R42" s="35">
        <v>45139</v>
      </c>
      <c r="S42" s="35">
        <f>R42+184</f>
        <v>45323</v>
      </c>
      <c r="T42" s="4"/>
    </row>
    <row r="43" spans="1:20" ht="25.8" x14ac:dyDescent="0.5">
      <c r="A43" s="32" t="s">
        <v>109</v>
      </c>
      <c r="B43" s="32" t="s">
        <v>98</v>
      </c>
      <c r="C43" s="33" t="s">
        <v>19</v>
      </c>
      <c r="D43" s="33" t="s">
        <v>27</v>
      </c>
      <c r="E43" s="27">
        <v>60000</v>
      </c>
      <c r="F43" s="27">
        <v>25</v>
      </c>
      <c r="G43" s="31">
        <f>(E43*7.09/100)</f>
        <v>4254</v>
      </c>
      <c r="H43" s="31">
        <f>(E43)*3.04/100</f>
        <v>1824</v>
      </c>
      <c r="I43" s="31">
        <f>(E43)*7.1/100</f>
        <v>4260</v>
      </c>
      <c r="J43" s="31">
        <f>(E43)*2.87/100</f>
        <v>1722</v>
      </c>
      <c r="K43" s="27">
        <v>3486.65</v>
      </c>
      <c r="L43" s="31">
        <f>(E43)*1.1/100</f>
        <v>660</v>
      </c>
      <c r="M43" s="31">
        <f>(E43)*1/100</f>
        <v>600</v>
      </c>
      <c r="N43" s="31">
        <v>0</v>
      </c>
      <c r="O43" s="31">
        <f>E43-F43-H43-J43-K43-N43</f>
        <v>52942.35</v>
      </c>
      <c r="P43" s="34" t="s">
        <v>24</v>
      </c>
      <c r="Q43" s="35">
        <v>45108</v>
      </c>
      <c r="R43" s="35" t="s">
        <v>62</v>
      </c>
      <c r="S43" s="35">
        <f>Q43+184</f>
        <v>45292</v>
      </c>
      <c r="T43" s="4"/>
    </row>
    <row r="44" spans="1:20" ht="25.8" x14ac:dyDescent="0.5">
      <c r="A44" s="32" t="s">
        <v>63</v>
      </c>
      <c r="B44" s="39" t="s">
        <v>64</v>
      </c>
      <c r="C44" s="33" t="s">
        <v>19</v>
      </c>
      <c r="D44" s="33" t="s">
        <v>27</v>
      </c>
      <c r="E44" s="27">
        <v>56000</v>
      </c>
      <c r="F44" s="27">
        <v>25</v>
      </c>
      <c r="G44" s="31">
        <f t="shared" si="0"/>
        <v>3970.4</v>
      </c>
      <c r="H44" s="31">
        <f t="shared" si="1"/>
        <v>1702.4</v>
      </c>
      <c r="I44" s="31">
        <f t="shared" si="2"/>
        <v>3976</v>
      </c>
      <c r="J44" s="31">
        <f t="shared" si="3"/>
        <v>1607.2</v>
      </c>
      <c r="K44" s="27">
        <v>2733.93</v>
      </c>
      <c r="L44" s="31">
        <f t="shared" si="19"/>
        <v>616.00000000000011</v>
      </c>
      <c r="M44" s="31">
        <f t="shared" si="4"/>
        <v>560</v>
      </c>
      <c r="N44" s="31">
        <v>0</v>
      </c>
      <c r="O44" s="31">
        <f t="shared" si="5"/>
        <v>49931.47</v>
      </c>
      <c r="P44" s="34" t="s">
        <v>24</v>
      </c>
      <c r="Q44" s="35">
        <v>44621</v>
      </c>
      <c r="R44" s="35">
        <v>45170</v>
      </c>
      <c r="S44" s="35">
        <f>R44+182</f>
        <v>45352</v>
      </c>
      <c r="T44" s="4"/>
    </row>
    <row r="45" spans="1:20" ht="25.8" x14ac:dyDescent="0.5">
      <c r="A45" s="32" t="s">
        <v>87</v>
      </c>
      <c r="B45" s="41" t="s">
        <v>88</v>
      </c>
      <c r="C45" s="33" t="s">
        <v>58</v>
      </c>
      <c r="D45" s="33" t="s">
        <v>27</v>
      </c>
      <c r="E45" s="27">
        <v>50000</v>
      </c>
      <c r="F45" s="27">
        <v>25</v>
      </c>
      <c r="G45" s="31">
        <f>(E45*7.09/100)</f>
        <v>3545</v>
      </c>
      <c r="H45" s="31">
        <f>(E45)*3.04/100</f>
        <v>1520</v>
      </c>
      <c r="I45" s="31">
        <f>(E45)*7.1/100</f>
        <v>3550</v>
      </c>
      <c r="J45" s="31">
        <f>(E45)*2.87/100</f>
        <v>1435</v>
      </c>
      <c r="K45" s="27">
        <v>1854</v>
      </c>
      <c r="L45" s="31">
        <f t="shared" si="19"/>
        <v>550.00000000000011</v>
      </c>
      <c r="M45" s="31">
        <f>(E45)*1/100</f>
        <v>500</v>
      </c>
      <c r="N45" s="31">
        <v>0</v>
      </c>
      <c r="O45" s="31">
        <f>E45-F45-H45-J45-K45-N45</f>
        <v>45166</v>
      </c>
      <c r="P45" s="34" t="s">
        <v>23</v>
      </c>
      <c r="Q45" s="35">
        <v>44805</v>
      </c>
      <c r="R45" s="35">
        <v>45170</v>
      </c>
      <c r="S45" s="35">
        <f>R45+182</f>
        <v>45352</v>
      </c>
      <c r="T45" s="4"/>
    </row>
    <row r="46" spans="1:20" ht="25.8" x14ac:dyDescent="0.5">
      <c r="A46" s="32" t="s">
        <v>84</v>
      </c>
      <c r="B46" s="41" t="s">
        <v>65</v>
      </c>
      <c r="C46" s="33" t="s">
        <v>55</v>
      </c>
      <c r="D46" s="33" t="s">
        <v>27</v>
      </c>
      <c r="E46" s="27">
        <v>50000</v>
      </c>
      <c r="F46" s="27">
        <v>25</v>
      </c>
      <c r="G46" s="31">
        <f t="shared" si="0"/>
        <v>3545</v>
      </c>
      <c r="H46" s="31">
        <f t="shared" si="1"/>
        <v>1520</v>
      </c>
      <c r="I46" s="31">
        <f t="shared" si="2"/>
        <v>3550</v>
      </c>
      <c r="J46" s="31">
        <f t="shared" si="3"/>
        <v>1435</v>
      </c>
      <c r="K46" s="27">
        <v>1854</v>
      </c>
      <c r="L46" s="31">
        <f t="shared" ref="L46:L70" si="20">(E46)*1.1/100</f>
        <v>550.00000000000011</v>
      </c>
      <c r="M46" s="31">
        <f t="shared" si="4"/>
        <v>500</v>
      </c>
      <c r="N46" s="31">
        <v>0</v>
      </c>
      <c r="O46" s="31">
        <f t="shared" si="5"/>
        <v>45166</v>
      </c>
      <c r="P46" s="34" t="s">
        <v>23</v>
      </c>
      <c r="Q46" s="35">
        <v>44621</v>
      </c>
      <c r="R46" s="35">
        <v>45170</v>
      </c>
      <c r="S46" s="35">
        <f t="shared" ref="S46" si="21">R46+182</f>
        <v>45352</v>
      </c>
      <c r="T46" s="4"/>
    </row>
    <row r="47" spans="1:20" ht="25.8" x14ac:dyDescent="0.5">
      <c r="A47" s="32" t="s">
        <v>68</v>
      </c>
      <c r="B47" s="32" t="s">
        <v>98</v>
      </c>
      <c r="C47" s="33" t="s">
        <v>70</v>
      </c>
      <c r="D47" s="33" t="s">
        <v>27</v>
      </c>
      <c r="E47" s="27">
        <v>50000</v>
      </c>
      <c r="F47" s="27">
        <v>25</v>
      </c>
      <c r="G47" s="31">
        <f>(E47*7.09/100)</f>
        <v>3545</v>
      </c>
      <c r="H47" s="31">
        <f>(E47)*3.04/100</f>
        <v>1520</v>
      </c>
      <c r="I47" s="31">
        <f>(E47)*7.1/100</f>
        <v>3550</v>
      </c>
      <c r="J47" s="31">
        <f>(E47)*2.87/100</f>
        <v>1435</v>
      </c>
      <c r="K47" s="27">
        <v>1854</v>
      </c>
      <c r="L47" s="31">
        <f>(E47)*1.1/100</f>
        <v>550.00000000000011</v>
      </c>
      <c r="M47" s="31">
        <f>(E47)*1/100</f>
        <v>500</v>
      </c>
      <c r="N47" s="31">
        <v>0</v>
      </c>
      <c r="O47" s="31">
        <f>E47-F47-H47-J47-K47-N47</f>
        <v>45166</v>
      </c>
      <c r="P47" s="34" t="s">
        <v>24</v>
      </c>
      <c r="Q47" s="35">
        <v>44713</v>
      </c>
      <c r="R47" s="35">
        <v>45261</v>
      </c>
      <c r="S47" s="35">
        <f>R47+183</f>
        <v>45444</v>
      </c>
      <c r="T47" s="4"/>
    </row>
    <row r="48" spans="1:20" ht="25.8" x14ac:dyDescent="0.5">
      <c r="A48" s="32" t="s">
        <v>110</v>
      </c>
      <c r="B48" s="32" t="s">
        <v>111</v>
      </c>
      <c r="C48" s="33" t="s">
        <v>92</v>
      </c>
      <c r="D48" s="33" t="s">
        <v>27</v>
      </c>
      <c r="E48" s="27">
        <v>50000</v>
      </c>
      <c r="F48" s="27">
        <v>25</v>
      </c>
      <c r="G48" s="31">
        <f>(E48*7.09/100)</f>
        <v>3545</v>
      </c>
      <c r="H48" s="31">
        <f>(E48)*3.04/100</f>
        <v>1520</v>
      </c>
      <c r="I48" s="31">
        <f>(E48)*7.1/100</f>
        <v>3550</v>
      </c>
      <c r="J48" s="31">
        <f>(E48)*2.87/100</f>
        <v>1435</v>
      </c>
      <c r="K48" s="27">
        <v>1854</v>
      </c>
      <c r="L48" s="31">
        <f>(E48)*1.1/100</f>
        <v>550.00000000000011</v>
      </c>
      <c r="M48" s="31">
        <f>(E48)*1/100</f>
        <v>500</v>
      </c>
      <c r="N48" s="31">
        <v>0</v>
      </c>
      <c r="O48" s="31">
        <f>E48-F48-H48-J48-K48-N48</f>
        <v>45166</v>
      </c>
      <c r="P48" s="34" t="s">
        <v>24</v>
      </c>
      <c r="Q48" s="35">
        <v>45108</v>
      </c>
      <c r="R48" s="35" t="s">
        <v>62</v>
      </c>
      <c r="S48" s="35">
        <f>Q48+184</f>
        <v>45292</v>
      </c>
      <c r="T48" s="4"/>
    </row>
    <row r="49" spans="1:20" ht="25.8" x14ac:dyDescent="0.5">
      <c r="A49" s="32" t="s">
        <v>112</v>
      </c>
      <c r="B49" s="32" t="s">
        <v>113</v>
      </c>
      <c r="C49" s="33" t="s">
        <v>106</v>
      </c>
      <c r="D49" s="33" t="s">
        <v>27</v>
      </c>
      <c r="E49" s="27">
        <v>50000</v>
      </c>
      <c r="F49" s="27">
        <v>25</v>
      </c>
      <c r="G49" s="31">
        <f>(E49*7.09/100)</f>
        <v>3545</v>
      </c>
      <c r="H49" s="31">
        <f>(E49)*3.04/100</f>
        <v>1520</v>
      </c>
      <c r="I49" s="31">
        <f>(E49)*7.1/100</f>
        <v>3550</v>
      </c>
      <c r="J49" s="31">
        <f>(E49)*2.87/100</f>
        <v>1435</v>
      </c>
      <c r="K49" s="27">
        <v>1854</v>
      </c>
      <c r="L49" s="31">
        <f>(E49)*1.1/100</f>
        <v>550.00000000000011</v>
      </c>
      <c r="M49" s="31">
        <f>(E49)*1/100</f>
        <v>500</v>
      </c>
      <c r="N49" s="31">
        <v>0</v>
      </c>
      <c r="O49" s="31">
        <f>E49-F49-H49-J49-K49-N49</f>
        <v>45166</v>
      </c>
      <c r="P49" s="34" t="s">
        <v>23</v>
      </c>
      <c r="Q49" s="35">
        <v>45108</v>
      </c>
      <c r="R49" s="35" t="s">
        <v>62</v>
      </c>
      <c r="S49" s="35">
        <f>Q49+184</f>
        <v>45292</v>
      </c>
      <c r="T49" s="4"/>
    </row>
    <row r="50" spans="1:20" ht="25.8" x14ac:dyDescent="0.5">
      <c r="A50" s="32" t="s">
        <v>46</v>
      </c>
      <c r="B50" s="32" t="s">
        <v>53</v>
      </c>
      <c r="C50" s="33" t="s">
        <v>55</v>
      </c>
      <c r="D50" s="33" t="s">
        <v>27</v>
      </c>
      <c r="E50" s="27">
        <v>45000</v>
      </c>
      <c r="F50" s="27">
        <v>25</v>
      </c>
      <c r="G50" s="31">
        <f t="shared" si="0"/>
        <v>3190.5</v>
      </c>
      <c r="H50" s="31">
        <f t="shared" si="1"/>
        <v>1368</v>
      </c>
      <c r="I50" s="31">
        <f t="shared" si="2"/>
        <v>3195</v>
      </c>
      <c r="J50" s="31">
        <f t="shared" si="3"/>
        <v>1291.5</v>
      </c>
      <c r="K50" s="27">
        <v>1148.33</v>
      </c>
      <c r="L50" s="31">
        <f t="shared" si="20"/>
        <v>495.00000000000006</v>
      </c>
      <c r="M50" s="31">
        <f t="shared" si="4"/>
        <v>450</v>
      </c>
      <c r="N50" s="31">
        <v>0</v>
      </c>
      <c r="O50" s="31">
        <f t="shared" si="5"/>
        <v>41167.17</v>
      </c>
      <c r="P50" s="34" t="s">
        <v>23</v>
      </c>
      <c r="Q50" s="35">
        <v>44470</v>
      </c>
      <c r="R50" s="35">
        <v>45200</v>
      </c>
      <c r="S50" s="35">
        <f>R50+183</f>
        <v>45383</v>
      </c>
      <c r="T50" s="4"/>
    </row>
    <row r="51" spans="1:20" ht="25.8" x14ac:dyDescent="0.5">
      <c r="A51" s="32" t="s">
        <v>114</v>
      </c>
      <c r="B51" s="32" t="s">
        <v>115</v>
      </c>
      <c r="C51" s="33" t="s">
        <v>41</v>
      </c>
      <c r="D51" s="33" t="s">
        <v>27</v>
      </c>
      <c r="E51" s="27">
        <v>40000</v>
      </c>
      <c r="F51" s="27">
        <v>25</v>
      </c>
      <c r="G51" s="31">
        <f t="shared" si="0"/>
        <v>2836</v>
      </c>
      <c r="H51" s="31">
        <f t="shared" si="1"/>
        <v>1216</v>
      </c>
      <c r="I51" s="31">
        <f t="shared" si="2"/>
        <v>2840</v>
      </c>
      <c r="J51" s="31">
        <f t="shared" si="3"/>
        <v>1148</v>
      </c>
      <c r="K51" s="27">
        <v>442.65</v>
      </c>
      <c r="L51" s="31">
        <f t="shared" si="20"/>
        <v>440</v>
      </c>
      <c r="M51" s="31">
        <f t="shared" si="4"/>
        <v>400</v>
      </c>
      <c r="N51" s="31">
        <v>0</v>
      </c>
      <c r="O51" s="31">
        <f t="shared" si="5"/>
        <v>37168.35</v>
      </c>
      <c r="P51" s="34" t="s">
        <v>24</v>
      </c>
      <c r="Q51" s="35">
        <v>45170</v>
      </c>
      <c r="R51" s="35" t="s">
        <v>62</v>
      </c>
      <c r="S51" s="35">
        <f>Q51+182</f>
        <v>45352</v>
      </c>
      <c r="T51" s="4"/>
    </row>
    <row r="52" spans="1:20" ht="25.8" x14ac:dyDescent="0.5">
      <c r="A52" s="32" t="s">
        <v>86</v>
      </c>
      <c r="B52" s="32" t="s">
        <v>69</v>
      </c>
      <c r="C52" s="33" t="s">
        <v>70</v>
      </c>
      <c r="D52" s="33" t="s">
        <v>27</v>
      </c>
      <c r="E52" s="27">
        <v>40000</v>
      </c>
      <c r="F52" s="27">
        <v>25</v>
      </c>
      <c r="G52" s="31">
        <f t="shared" si="0"/>
        <v>2836</v>
      </c>
      <c r="H52" s="31">
        <f t="shared" si="1"/>
        <v>1216</v>
      </c>
      <c r="I52" s="31">
        <f t="shared" si="2"/>
        <v>2840</v>
      </c>
      <c r="J52" s="31">
        <f t="shared" si="3"/>
        <v>1148</v>
      </c>
      <c r="K52" s="27">
        <v>442.65</v>
      </c>
      <c r="L52" s="31">
        <f t="shared" si="20"/>
        <v>440</v>
      </c>
      <c r="M52" s="31">
        <f t="shared" si="4"/>
        <v>400</v>
      </c>
      <c r="N52" s="31">
        <v>0</v>
      </c>
      <c r="O52" s="31">
        <f t="shared" si="5"/>
        <v>37168.35</v>
      </c>
      <c r="P52" s="34" t="s">
        <v>23</v>
      </c>
      <c r="Q52" s="35">
        <v>44805</v>
      </c>
      <c r="R52" s="35">
        <v>45170</v>
      </c>
      <c r="S52" s="35">
        <f>R52+182</f>
        <v>45352</v>
      </c>
      <c r="T52" s="4"/>
    </row>
    <row r="53" spans="1:20" ht="25.8" x14ac:dyDescent="0.5">
      <c r="A53" s="32" t="s">
        <v>71</v>
      </c>
      <c r="B53" s="32" t="s">
        <v>72</v>
      </c>
      <c r="C53" s="33" t="s">
        <v>18</v>
      </c>
      <c r="D53" s="33" t="s">
        <v>27</v>
      </c>
      <c r="E53" s="27">
        <v>40000</v>
      </c>
      <c r="F53" s="27">
        <v>25</v>
      </c>
      <c r="G53" s="31">
        <f>(E53*7.09/100)</f>
        <v>2836</v>
      </c>
      <c r="H53" s="31">
        <f>(E53)*3.04/100</f>
        <v>1216</v>
      </c>
      <c r="I53" s="31">
        <f>(E53)*7.1/100</f>
        <v>2840</v>
      </c>
      <c r="J53" s="31">
        <f>(E53)*2.87/100</f>
        <v>1148</v>
      </c>
      <c r="K53" s="27">
        <v>442.65</v>
      </c>
      <c r="L53" s="31">
        <f>(E53)*1.1/100</f>
        <v>440</v>
      </c>
      <c r="M53" s="31">
        <f>(E53)*1/100</f>
        <v>400</v>
      </c>
      <c r="N53" s="31">
        <v>0</v>
      </c>
      <c r="O53" s="31">
        <f>E53-F53-H53-J53-K53-N53</f>
        <v>37168.35</v>
      </c>
      <c r="P53" s="34" t="s">
        <v>24</v>
      </c>
      <c r="Q53" s="35">
        <v>44713</v>
      </c>
      <c r="R53" s="35">
        <v>45261</v>
      </c>
      <c r="S53" s="35">
        <f>R53+183</f>
        <v>45444</v>
      </c>
      <c r="T53" s="4"/>
    </row>
    <row r="54" spans="1:20" ht="25.8" x14ac:dyDescent="0.5">
      <c r="A54" s="32" t="s">
        <v>48</v>
      </c>
      <c r="B54" s="32" t="s">
        <v>52</v>
      </c>
      <c r="C54" s="33" t="s">
        <v>41</v>
      </c>
      <c r="D54" s="33" t="s">
        <v>27</v>
      </c>
      <c r="E54" s="27">
        <v>35000</v>
      </c>
      <c r="F54" s="27">
        <v>25</v>
      </c>
      <c r="G54" s="31">
        <f t="shared" si="0"/>
        <v>2481.5</v>
      </c>
      <c r="H54" s="31">
        <f t="shared" si="1"/>
        <v>1064</v>
      </c>
      <c r="I54" s="31">
        <f t="shared" si="2"/>
        <v>2485</v>
      </c>
      <c r="J54" s="31">
        <f t="shared" si="3"/>
        <v>1004.5</v>
      </c>
      <c r="K54" s="27">
        <v>0</v>
      </c>
      <c r="L54" s="31">
        <f t="shared" si="20"/>
        <v>385</v>
      </c>
      <c r="M54" s="31">
        <f t="shared" si="4"/>
        <v>350</v>
      </c>
      <c r="N54" s="31">
        <v>0</v>
      </c>
      <c r="O54" s="31">
        <f t="shared" si="5"/>
        <v>32906.5</v>
      </c>
      <c r="P54" s="34" t="s">
        <v>23</v>
      </c>
      <c r="Q54" s="35">
        <v>44470</v>
      </c>
      <c r="R54" s="35">
        <v>45200</v>
      </c>
      <c r="S54" s="35">
        <f t="shared" ref="S54:S58" si="22">R54+183</f>
        <v>45383</v>
      </c>
      <c r="T54" s="4"/>
    </row>
    <row r="55" spans="1:20" ht="25.8" x14ac:dyDescent="0.5">
      <c r="A55" s="32" t="s">
        <v>45</v>
      </c>
      <c r="B55" s="32" t="s">
        <v>50</v>
      </c>
      <c r="C55" s="33" t="s">
        <v>58</v>
      </c>
      <c r="D55" s="33" t="s">
        <v>27</v>
      </c>
      <c r="E55" s="27">
        <v>35000</v>
      </c>
      <c r="F55" s="27">
        <v>25</v>
      </c>
      <c r="G55" s="31">
        <f t="shared" si="0"/>
        <v>2481.5</v>
      </c>
      <c r="H55" s="31">
        <f t="shared" ref="H55:H70" si="23">(E55)*3.04/100</f>
        <v>1064</v>
      </c>
      <c r="I55" s="31">
        <f t="shared" ref="I55:I70" si="24">(E55)*7.1/100</f>
        <v>2485</v>
      </c>
      <c r="J55" s="31">
        <f t="shared" ref="J55:J70" si="25">(E55)*2.87/100</f>
        <v>1004.5</v>
      </c>
      <c r="K55" s="27">
        <v>0</v>
      </c>
      <c r="L55" s="31">
        <f t="shared" si="20"/>
        <v>385</v>
      </c>
      <c r="M55" s="31">
        <f t="shared" ref="M55:M70" si="26">(E55)*1/100</f>
        <v>350</v>
      </c>
      <c r="N55" s="31">
        <v>0</v>
      </c>
      <c r="O55" s="31">
        <f t="shared" si="5"/>
        <v>32906.5</v>
      </c>
      <c r="P55" s="34" t="s">
        <v>24</v>
      </c>
      <c r="Q55" s="35">
        <v>44470</v>
      </c>
      <c r="R55" s="35">
        <v>45200</v>
      </c>
      <c r="S55" s="35">
        <f t="shared" si="22"/>
        <v>45383</v>
      </c>
      <c r="T55" s="4"/>
    </row>
    <row r="56" spans="1:20" ht="25.8" x14ac:dyDescent="0.5">
      <c r="A56" s="32" t="s">
        <v>44</v>
      </c>
      <c r="B56" s="32" t="s">
        <v>49</v>
      </c>
      <c r="C56" s="33" t="s">
        <v>41</v>
      </c>
      <c r="D56" s="33" t="s">
        <v>27</v>
      </c>
      <c r="E56" s="27">
        <v>32000</v>
      </c>
      <c r="F56" s="27">
        <v>25</v>
      </c>
      <c r="G56" s="31">
        <f>(E56*7.09/100)</f>
        <v>2268.8000000000002</v>
      </c>
      <c r="H56" s="31">
        <f>(E56)*3.04/100</f>
        <v>972.8</v>
      </c>
      <c r="I56" s="31">
        <f>(E56)*7.1/100</f>
        <v>2272</v>
      </c>
      <c r="J56" s="31">
        <f>(E56)*2.87/100</f>
        <v>918.4</v>
      </c>
      <c r="K56" s="27">
        <v>0</v>
      </c>
      <c r="L56" s="31">
        <f>(E56)*1.1/100</f>
        <v>352</v>
      </c>
      <c r="M56" s="31">
        <f>(E56)*1/100</f>
        <v>320</v>
      </c>
      <c r="N56" s="31">
        <v>0</v>
      </c>
      <c r="O56" s="31">
        <f>E56-F56-H56-J56-K56-N56</f>
        <v>30083.8</v>
      </c>
      <c r="P56" s="34" t="s">
        <v>23</v>
      </c>
      <c r="Q56" s="35">
        <v>44470</v>
      </c>
      <c r="R56" s="35">
        <v>45200</v>
      </c>
      <c r="S56" s="35">
        <f t="shared" si="22"/>
        <v>45383</v>
      </c>
      <c r="T56" s="4"/>
    </row>
    <row r="57" spans="1:20" ht="25.8" x14ac:dyDescent="0.5">
      <c r="A57" s="32" t="s">
        <v>5</v>
      </c>
      <c r="B57" s="32" t="s">
        <v>40</v>
      </c>
      <c r="C57" s="33" t="s">
        <v>18</v>
      </c>
      <c r="D57" s="33" t="s">
        <v>27</v>
      </c>
      <c r="E57" s="27">
        <v>32000</v>
      </c>
      <c r="F57" s="27">
        <v>25</v>
      </c>
      <c r="G57" s="31">
        <f>(E57*7.09/100)</f>
        <v>2268.8000000000002</v>
      </c>
      <c r="H57" s="31">
        <f>(E57)*3.04/100</f>
        <v>972.8</v>
      </c>
      <c r="I57" s="31">
        <f>(E57)*7.1/100</f>
        <v>2272</v>
      </c>
      <c r="J57" s="31">
        <f>(E57)*2.87/100</f>
        <v>918.4</v>
      </c>
      <c r="K57" s="27">
        <v>0</v>
      </c>
      <c r="L57" s="31">
        <f>(E57)*1.1/100</f>
        <v>352</v>
      </c>
      <c r="M57" s="31">
        <f>(E57)*1/100</f>
        <v>320</v>
      </c>
      <c r="N57" s="31">
        <v>784.92</v>
      </c>
      <c r="O57" s="31">
        <f>E57-F57-H57-J57-K57-N57</f>
        <v>29298.880000000001</v>
      </c>
      <c r="P57" s="34" t="s">
        <v>24</v>
      </c>
      <c r="Q57" s="35">
        <v>44105</v>
      </c>
      <c r="R57" s="35">
        <v>45200</v>
      </c>
      <c r="S57" s="35">
        <f t="shared" si="22"/>
        <v>45383</v>
      </c>
      <c r="T57" s="4"/>
    </row>
    <row r="58" spans="1:20" ht="25.8" x14ac:dyDescent="0.5">
      <c r="A58" s="32" t="s">
        <v>2</v>
      </c>
      <c r="B58" s="32" t="s">
        <v>9</v>
      </c>
      <c r="C58" s="33" t="s">
        <v>18</v>
      </c>
      <c r="D58" s="33" t="s">
        <v>27</v>
      </c>
      <c r="E58" s="27">
        <v>30000</v>
      </c>
      <c r="F58" s="27">
        <v>25</v>
      </c>
      <c r="G58" s="31">
        <f t="shared" si="0"/>
        <v>2127</v>
      </c>
      <c r="H58" s="31">
        <f t="shared" si="23"/>
        <v>912</v>
      </c>
      <c r="I58" s="31">
        <f t="shared" si="24"/>
        <v>2130</v>
      </c>
      <c r="J58" s="31">
        <f t="shared" si="25"/>
        <v>861</v>
      </c>
      <c r="K58" s="27">
        <v>0</v>
      </c>
      <c r="L58" s="31">
        <f t="shared" si="20"/>
        <v>330</v>
      </c>
      <c r="M58" s="31">
        <f t="shared" si="26"/>
        <v>300</v>
      </c>
      <c r="N58" s="31">
        <v>0</v>
      </c>
      <c r="O58" s="31">
        <f t="shared" si="5"/>
        <v>28202</v>
      </c>
      <c r="P58" s="34" t="s">
        <v>24</v>
      </c>
      <c r="Q58" s="35">
        <v>44105</v>
      </c>
      <c r="R58" s="35">
        <v>45200</v>
      </c>
      <c r="S58" s="35">
        <f t="shared" si="22"/>
        <v>45383</v>
      </c>
      <c r="T58" s="4"/>
    </row>
    <row r="59" spans="1:20" ht="25.8" x14ac:dyDescent="0.5">
      <c r="A59" s="32" t="s">
        <v>66</v>
      </c>
      <c r="B59" s="32" t="s">
        <v>67</v>
      </c>
      <c r="C59" s="33" t="s">
        <v>55</v>
      </c>
      <c r="D59" s="33" t="s">
        <v>27</v>
      </c>
      <c r="E59" s="27">
        <v>30000</v>
      </c>
      <c r="F59" s="27">
        <v>25</v>
      </c>
      <c r="G59" s="31">
        <f t="shared" si="0"/>
        <v>2127</v>
      </c>
      <c r="H59" s="31">
        <f t="shared" si="23"/>
        <v>912</v>
      </c>
      <c r="I59" s="31">
        <f t="shared" si="24"/>
        <v>2130</v>
      </c>
      <c r="J59" s="31">
        <f t="shared" si="25"/>
        <v>861</v>
      </c>
      <c r="K59" s="27">
        <v>0</v>
      </c>
      <c r="L59" s="31">
        <f t="shared" si="20"/>
        <v>330</v>
      </c>
      <c r="M59" s="31">
        <f t="shared" si="26"/>
        <v>300</v>
      </c>
      <c r="N59" s="31">
        <v>0</v>
      </c>
      <c r="O59" s="31">
        <f t="shared" si="5"/>
        <v>28202</v>
      </c>
      <c r="P59" s="34" t="s">
        <v>24</v>
      </c>
      <c r="Q59" s="35">
        <v>44713</v>
      </c>
      <c r="R59" s="35">
        <v>45261</v>
      </c>
      <c r="S59" s="35">
        <f>R59+183</f>
        <v>45444</v>
      </c>
      <c r="T59" s="4"/>
    </row>
    <row r="60" spans="1:20" ht="25.8" x14ac:dyDescent="0.5">
      <c r="A60" s="32" t="s">
        <v>85</v>
      </c>
      <c r="B60" s="32" t="s">
        <v>9</v>
      </c>
      <c r="C60" s="33" t="s">
        <v>18</v>
      </c>
      <c r="D60" s="33" t="s">
        <v>27</v>
      </c>
      <c r="E60" s="27">
        <v>30000</v>
      </c>
      <c r="F60" s="27">
        <v>25</v>
      </c>
      <c r="G60" s="31">
        <f t="shared" si="0"/>
        <v>2127</v>
      </c>
      <c r="H60" s="31">
        <f t="shared" si="23"/>
        <v>912</v>
      </c>
      <c r="I60" s="31">
        <f t="shared" si="24"/>
        <v>2130</v>
      </c>
      <c r="J60" s="31">
        <f t="shared" si="25"/>
        <v>861</v>
      </c>
      <c r="K60" s="27">
        <v>0</v>
      </c>
      <c r="L60" s="31">
        <f t="shared" si="20"/>
        <v>330</v>
      </c>
      <c r="M60" s="31">
        <f t="shared" si="26"/>
        <v>300</v>
      </c>
      <c r="N60" s="31">
        <v>0</v>
      </c>
      <c r="O60" s="31">
        <f t="shared" si="5"/>
        <v>28202</v>
      </c>
      <c r="P60" s="34" t="s">
        <v>24</v>
      </c>
      <c r="Q60" s="35">
        <v>44805</v>
      </c>
      <c r="R60" s="35">
        <v>45170</v>
      </c>
      <c r="S60" s="35">
        <f>R60+182</f>
        <v>45352</v>
      </c>
      <c r="T60" s="4"/>
    </row>
    <row r="61" spans="1:20" ht="25.8" x14ac:dyDescent="0.5">
      <c r="A61" s="32" t="s">
        <v>3</v>
      </c>
      <c r="B61" s="32" t="s">
        <v>4</v>
      </c>
      <c r="C61" s="33" t="s">
        <v>18</v>
      </c>
      <c r="D61" s="33" t="s">
        <v>27</v>
      </c>
      <c r="E61" s="27">
        <v>30000</v>
      </c>
      <c r="F61" s="27">
        <v>25</v>
      </c>
      <c r="G61" s="31">
        <f>(E61*7.09/100)</f>
        <v>2127</v>
      </c>
      <c r="H61" s="31">
        <f>(E61)*3.04/100</f>
        <v>912</v>
      </c>
      <c r="I61" s="31">
        <f>(E61)*7.1/100</f>
        <v>2130</v>
      </c>
      <c r="J61" s="31">
        <f>(E61)*2.87/100</f>
        <v>861</v>
      </c>
      <c r="K61" s="27">
        <v>0</v>
      </c>
      <c r="L61" s="31">
        <f>(E61)*1.1/100</f>
        <v>330</v>
      </c>
      <c r="M61" s="31">
        <f>(E61)*1/100</f>
        <v>300</v>
      </c>
      <c r="N61" s="31">
        <v>784.92</v>
      </c>
      <c r="O61" s="31">
        <f>E61-F61-H61-J61-K61-N61</f>
        <v>27417.08</v>
      </c>
      <c r="P61" s="34" t="s">
        <v>24</v>
      </c>
      <c r="Q61" s="35">
        <v>44105</v>
      </c>
      <c r="R61" s="35">
        <v>45200</v>
      </c>
      <c r="S61" s="35">
        <f>R61+183</f>
        <v>45383</v>
      </c>
      <c r="T61" s="4"/>
    </row>
    <row r="62" spans="1:20" ht="25.8" x14ac:dyDescent="0.5">
      <c r="A62" s="32" t="s">
        <v>8</v>
      </c>
      <c r="B62" s="32" t="s">
        <v>9</v>
      </c>
      <c r="C62" s="33" t="s">
        <v>20</v>
      </c>
      <c r="D62" s="33" t="s">
        <v>27</v>
      </c>
      <c r="E62" s="27">
        <v>30000</v>
      </c>
      <c r="F62" s="27">
        <v>25</v>
      </c>
      <c r="G62" s="31">
        <f t="shared" si="0"/>
        <v>2127</v>
      </c>
      <c r="H62" s="31">
        <f t="shared" si="23"/>
        <v>912</v>
      </c>
      <c r="I62" s="31">
        <f t="shared" si="24"/>
        <v>2130</v>
      </c>
      <c r="J62" s="31">
        <f t="shared" si="25"/>
        <v>861</v>
      </c>
      <c r="K62" s="27">
        <v>0</v>
      </c>
      <c r="L62" s="31">
        <f t="shared" si="20"/>
        <v>330</v>
      </c>
      <c r="M62" s="31">
        <f t="shared" si="26"/>
        <v>300</v>
      </c>
      <c r="N62" s="31">
        <v>0</v>
      </c>
      <c r="O62" s="31">
        <f t="shared" si="5"/>
        <v>28202</v>
      </c>
      <c r="P62" s="34" t="s">
        <v>24</v>
      </c>
      <c r="Q62" s="35">
        <v>44117</v>
      </c>
      <c r="R62" s="35">
        <v>45200</v>
      </c>
      <c r="S62" s="35">
        <f>R62+183</f>
        <v>45383</v>
      </c>
      <c r="T62" s="4"/>
    </row>
    <row r="63" spans="1:20" ht="25.8" x14ac:dyDescent="0.5">
      <c r="A63" s="32" t="s">
        <v>99</v>
      </c>
      <c r="B63" s="32" t="s">
        <v>103</v>
      </c>
      <c r="C63" s="33" t="s">
        <v>80</v>
      </c>
      <c r="D63" s="33" t="s">
        <v>27</v>
      </c>
      <c r="E63" s="27">
        <v>30000</v>
      </c>
      <c r="F63" s="27">
        <v>25</v>
      </c>
      <c r="G63" s="31">
        <f t="shared" si="0"/>
        <v>2127</v>
      </c>
      <c r="H63" s="31">
        <f t="shared" si="23"/>
        <v>912</v>
      </c>
      <c r="I63" s="31">
        <f t="shared" si="24"/>
        <v>2130</v>
      </c>
      <c r="J63" s="31">
        <f t="shared" si="25"/>
        <v>861</v>
      </c>
      <c r="K63" s="27">
        <v>0</v>
      </c>
      <c r="L63" s="31">
        <f t="shared" si="20"/>
        <v>330</v>
      </c>
      <c r="M63" s="31">
        <f t="shared" si="26"/>
        <v>300</v>
      </c>
      <c r="N63" s="31">
        <v>0</v>
      </c>
      <c r="O63" s="31">
        <f t="shared" si="5"/>
        <v>28202</v>
      </c>
      <c r="P63" s="34" t="s">
        <v>24</v>
      </c>
      <c r="Q63" s="35">
        <v>45078</v>
      </c>
      <c r="R63" s="35" t="s">
        <v>62</v>
      </c>
      <c r="S63" s="35">
        <f>Q63+183</f>
        <v>45261</v>
      </c>
      <c r="T63" s="4"/>
    </row>
    <row r="64" spans="1:20" ht="25.8" x14ac:dyDescent="0.5">
      <c r="A64" s="32" t="s">
        <v>100</v>
      </c>
      <c r="B64" s="32" t="s">
        <v>102</v>
      </c>
      <c r="C64" s="33" t="s">
        <v>106</v>
      </c>
      <c r="D64" s="33" t="s">
        <v>27</v>
      </c>
      <c r="E64" s="27">
        <v>30000</v>
      </c>
      <c r="F64" s="27">
        <v>25</v>
      </c>
      <c r="G64" s="31">
        <f t="shared" si="0"/>
        <v>2127</v>
      </c>
      <c r="H64" s="31">
        <f t="shared" si="23"/>
        <v>912</v>
      </c>
      <c r="I64" s="31">
        <f t="shared" si="24"/>
        <v>2130</v>
      </c>
      <c r="J64" s="31">
        <f t="shared" si="25"/>
        <v>861</v>
      </c>
      <c r="K64" s="27">
        <v>0</v>
      </c>
      <c r="L64" s="31">
        <f t="shared" si="20"/>
        <v>330</v>
      </c>
      <c r="M64" s="31">
        <f t="shared" si="26"/>
        <v>300</v>
      </c>
      <c r="N64" s="31">
        <v>0</v>
      </c>
      <c r="O64" s="31">
        <f t="shared" si="5"/>
        <v>28202</v>
      </c>
      <c r="P64" s="34" t="s">
        <v>23</v>
      </c>
      <c r="Q64" s="35">
        <v>45078</v>
      </c>
      <c r="R64" s="35" t="s">
        <v>62</v>
      </c>
      <c r="S64" s="35">
        <f t="shared" ref="S64:S65" si="27">Q64+183</f>
        <v>45261</v>
      </c>
      <c r="T64" s="4"/>
    </row>
    <row r="65" spans="1:20" ht="25.8" x14ac:dyDescent="0.5">
      <c r="A65" s="32" t="s">
        <v>101</v>
      </c>
      <c r="B65" s="32" t="s">
        <v>9</v>
      </c>
      <c r="C65" s="33" t="s">
        <v>106</v>
      </c>
      <c r="D65" s="33" t="s">
        <v>27</v>
      </c>
      <c r="E65" s="27">
        <v>25000</v>
      </c>
      <c r="F65" s="27">
        <v>25</v>
      </c>
      <c r="G65" s="31">
        <f t="shared" si="0"/>
        <v>1772.5</v>
      </c>
      <c r="H65" s="31">
        <f t="shared" si="23"/>
        <v>760</v>
      </c>
      <c r="I65" s="31">
        <f t="shared" si="24"/>
        <v>1775</v>
      </c>
      <c r="J65" s="31">
        <f t="shared" si="25"/>
        <v>717.5</v>
      </c>
      <c r="K65" s="27">
        <v>0</v>
      </c>
      <c r="L65" s="31">
        <f t="shared" si="20"/>
        <v>275.00000000000006</v>
      </c>
      <c r="M65" s="31">
        <f t="shared" si="26"/>
        <v>250</v>
      </c>
      <c r="N65" s="31">
        <v>0</v>
      </c>
      <c r="O65" s="31">
        <f t="shared" si="5"/>
        <v>23497.5</v>
      </c>
      <c r="P65" s="34" t="s">
        <v>24</v>
      </c>
      <c r="Q65" s="35">
        <v>45078</v>
      </c>
      <c r="R65" s="35" t="s">
        <v>62</v>
      </c>
      <c r="S65" s="35">
        <f t="shared" si="27"/>
        <v>45261</v>
      </c>
      <c r="T65" s="4"/>
    </row>
    <row r="66" spans="1:20" ht="25.8" x14ac:dyDescent="0.5">
      <c r="A66" s="32" t="s">
        <v>75</v>
      </c>
      <c r="B66" s="32" t="s">
        <v>76</v>
      </c>
      <c r="C66" s="33" t="s">
        <v>18</v>
      </c>
      <c r="D66" s="33" t="s">
        <v>27</v>
      </c>
      <c r="E66" s="27">
        <v>25000</v>
      </c>
      <c r="F66" s="27">
        <v>25</v>
      </c>
      <c r="G66" s="31">
        <f>(E66*7.09/100)</f>
        <v>1772.5</v>
      </c>
      <c r="H66" s="31">
        <f>(E66)*3.04/100</f>
        <v>760</v>
      </c>
      <c r="I66" s="31">
        <f>(E66)*7.1/100</f>
        <v>1775</v>
      </c>
      <c r="J66" s="31">
        <f>(E66)*2.87/100</f>
        <v>717.5</v>
      </c>
      <c r="K66" s="27">
        <v>0</v>
      </c>
      <c r="L66" s="31">
        <f>(E66)*1.1/100</f>
        <v>275.00000000000006</v>
      </c>
      <c r="M66" s="31">
        <f>(E66)*1/100</f>
        <v>250</v>
      </c>
      <c r="N66" s="31">
        <v>0</v>
      </c>
      <c r="O66" s="31">
        <f>E66-F66-H66-J66-K66-N66</f>
        <v>23497.5</v>
      </c>
      <c r="P66" s="34" t="s">
        <v>23</v>
      </c>
      <c r="Q66" s="35">
        <v>44774</v>
      </c>
      <c r="R66" s="35">
        <v>45139</v>
      </c>
      <c r="S66" s="35">
        <f>R66+184</f>
        <v>45323</v>
      </c>
      <c r="T66" s="4"/>
    </row>
    <row r="67" spans="1:20" ht="25.8" x14ac:dyDescent="0.5">
      <c r="A67" s="32" t="s">
        <v>73</v>
      </c>
      <c r="B67" s="32" t="s">
        <v>74</v>
      </c>
      <c r="C67" s="33" t="s">
        <v>18</v>
      </c>
      <c r="D67" s="33" t="s">
        <v>27</v>
      </c>
      <c r="E67" s="27">
        <v>20000</v>
      </c>
      <c r="F67" s="27">
        <v>25</v>
      </c>
      <c r="G67" s="31">
        <f t="shared" si="0"/>
        <v>1418</v>
      </c>
      <c r="H67" s="31">
        <f t="shared" si="23"/>
        <v>608</v>
      </c>
      <c r="I67" s="31">
        <f t="shared" si="24"/>
        <v>1420</v>
      </c>
      <c r="J67" s="31">
        <f t="shared" si="25"/>
        <v>574</v>
      </c>
      <c r="K67" s="27">
        <v>0</v>
      </c>
      <c r="L67" s="31">
        <f t="shared" si="20"/>
        <v>220</v>
      </c>
      <c r="M67" s="31">
        <f t="shared" si="26"/>
        <v>200</v>
      </c>
      <c r="N67" s="31">
        <v>0</v>
      </c>
      <c r="O67" s="31">
        <f t="shared" si="5"/>
        <v>18793</v>
      </c>
      <c r="P67" s="34" t="s">
        <v>24</v>
      </c>
      <c r="Q67" s="35">
        <v>44743</v>
      </c>
      <c r="R67" s="35">
        <v>45292</v>
      </c>
      <c r="S67" s="35">
        <f>R67+182</f>
        <v>45474</v>
      </c>
      <c r="T67" s="4"/>
    </row>
    <row r="68" spans="1:20" ht="25.8" x14ac:dyDescent="0.5">
      <c r="A68" s="32" t="s">
        <v>79</v>
      </c>
      <c r="B68" s="32" t="s">
        <v>9</v>
      </c>
      <c r="C68" s="33" t="s">
        <v>80</v>
      </c>
      <c r="D68" s="33" t="s">
        <v>27</v>
      </c>
      <c r="E68" s="27">
        <v>20000</v>
      </c>
      <c r="F68" s="27">
        <v>25</v>
      </c>
      <c r="G68" s="31">
        <f t="shared" si="0"/>
        <v>1418</v>
      </c>
      <c r="H68" s="31">
        <f t="shared" si="23"/>
        <v>608</v>
      </c>
      <c r="I68" s="31">
        <f t="shared" si="24"/>
        <v>1420</v>
      </c>
      <c r="J68" s="31">
        <f t="shared" si="25"/>
        <v>574</v>
      </c>
      <c r="K68" s="27">
        <v>0</v>
      </c>
      <c r="L68" s="31">
        <f t="shared" si="20"/>
        <v>220</v>
      </c>
      <c r="M68" s="31">
        <f t="shared" si="26"/>
        <v>200</v>
      </c>
      <c r="N68" s="31">
        <v>0</v>
      </c>
      <c r="O68" s="31">
        <f t="shared" si="5"/>
        <v>18793</v>
      </c>
      <c r="P68" s="34" t="s">
        <v>24</v>
      </c>
      <c r="Q68" s="35">
        <v>44774</v>
      </c>
      <c r="R68" s="35">
        <v>45139</v>
      </c>
      <c r="S68" s="35">
        <f>R68+184</f>
        <v>45323</v>
      </c>
      <c r="T68" s="4"/>
    </row>
    <row r="69" spans="1:20" ht="25.8" x14ac:dyDescent="0.5">
      <c r="A69" s="32" t="s">
        <v>93</v>
      </c>
      <c r="B69" s="32" t="s">
        <v>76</v>
      </c>
      <c r="C69" s="33" t="s">
        <v>18</v>
      </c>
      <c r="D69" s="33" t="s">
        <v>27</v>
      </c>
      <c r="E69" s="27">
        <v>20000</v>
      </c>
      <c r="F69" s="27">
        <v>25</v>
      </c>
      <c r="G69" s="31">
        <f t="shared" si="0"/>
        <v>1418</v>
      </c>
      <c r="H69" s="31">
        <f t="shared" si="23"/>
        <v>608</v>
      </c>
      <c r="I69" s="31">
        <f t="shared" si="24"/>
        <v>1420</v>
      </c>
      <c r="J69" s="31">
        <f t="shared" si="25"/>
        <v>574</v>
      </c>
      <c r="K69" s="27">
        <v>0</v>
      </c>
      <c r="L69" s="31">
        <f t="shared" si="20"/>
        <v>220</v>
      </c>
      <c r="M69" s="31">
        <f t="shared" si="26"/>
        <v>200</v>
      </c>
      <c r="N69" s="31">
        <v>0</v>
      </c>
      <c r="O69" s="31">
        <f t="shared" si="5"/>
        <v>18793</v>
      </c>
      <c r="P69" s="34" t="s">
        <v>23</v>
      </c>
      <c r="Q69" s="35">
        <v>44958</v>
      </c>
      <c r="R69" s="35">
        <v>45139</v>
      </c>
      <c r="S69" s="35">
        <f>R69+184</f>
        <v>45323</v>
      </c>
      <c r="T69" s="4"/>
    </row>
    <row r="70" spans="1:20" ht="25.8" x14ac:dyDescent="0.5">
      <c r="A70" s="32" t="s">
        <v>95</v>
      </c>
      <c r="B70" s="32" t="s">
        <v>96</v>
      </c>
      <c r="C70" s="33" t="s">
        <v>18</v>
      </c>
      <c r="D70" s="33" t="s">
        <v>27</v>
      </c>
      <c r="E70" s="27">
        <v>18000</v>
      </c>
      <c r="F70" s="27">
        <v>25</v>
      </c>
      <c r="G70" s="31">
        <f t="shared" si="0"/>
        <v>1276.2</v>
      </c>
      <c r="H70" s="31">
        <f t="shared" si="23"/>
        <v>547.20000000000005</v>
      </c>
      <c r="I70" s="31">
        <f t="shared" si="24"/>
        <v>1278</v>
      </c>
      <c r="J70" s="31">
        <f t="shared" si="25"/>
        <v>516.6</v>
      </c>
      <c r="K70" s="27">
        <v>0</v>
      </c>
      <c r="L70" s="31">
        <f t="shared" si="20"/>
        <v>198</v>
      </c>
      <c r="M70" s="31">
        <f t="shared" si="26"/>
        <v>180</v>
      </c>
      <c r="N70" s="31">
        <v>0</v>
      </c>
      <c r="O70" s="31">
        <f t="shared" si="5"/>
        <v>16911.2</v>
      </c>
      <c r="P70" s="34" t="s">
        <v>24</v>
      </c>
      <c r="Q70" s="35">
        <v>45017</v>
      </c>
      <c r="R70" s="35">
        <v>45200</v>
      </c>
      <c r="S70" s="35">
        <f>R70+183</f>
        <v>45383</v>
      </c>
      <c r="T70" s="4"/>
    </row>
    <row r="71" spans="1:20" ht="25.8" x14ac:dyDescent="0.5">
      <c r="A71" s="32" t="s">
        <v>97</v>
      </c>
      <c r="B71" s="32" t="s">
        <v>76</v>
      </c>
      <c r="C71" s="33" t="s">
        <v>18</v>
      </c>
      <c r="D71" s="33" t="s">
        <v>27</v>
      </c>
      <c r="E71" s="27">
        <v>18000</v>
      </c>
      <c r="F71" s="27">
        <v>25</v>
      </c>
      <c r="G71" s="31">
        <f t="shared" ref="G71" si="28">(E71*7.09/100)</f>
        <v>1276.2</v>
      </c>
      <c r="H71" s="31">
        <f t="shared" ref="H71" si="29">(E71)*3.04/100</f>
        <v>547.20000000000005</v>
      </c>
      <c r="I71" s="31">
        <f t="shared" ref="I71" si="30">(E71)*7.1/100</f>
        <v>1278</v>
      </c>
      <c r="J71" s="31">
        <f t="shared" ref="J71" si="31">(E71)*2.87/100</f>
        <v>516.6</v>
      </c>
      <c r="K71" s="27">
        <v>0</v>
      </c>
      <c r="L71" s="31">
        <f t="shared" ref="L71" si="32">(E71)*1.1/100</f>
        <v>198</v>
      </c>
      <c r="M71" s="31">
        <f t="shared" ref="M71" si="33">(E71)*1/100</f>
        <v>180</v>
      </c>
      <c r="N71" s="31">
        <v>0</v>
      </c>
      <c r="O71" s="31">
        <f t="shared" ref="O71" si="34">E71-F71-H71-J71-K71-N71</f>
        <v>16911.2</v>
      </c>
      <c r="P71" s="34" t="s">
        <v>23</v>
      </c>
      <c r="Q71" s="35">
        <v>45017</v>
      </c>
      <c r="R71" s="35">
        <v>45200</v>
      </c>
      <c r="S71" s="35">
        <f>R71+183</f>
        <v>45383</v>
      </c>
      <c r="T71" s="4"/>
    </row>
    <row r="72" spans="1:20" ht="25.8" x14ac:dyDescent="0.5">
      <c r="A72" s="32"/>
      <c r="B72" s="32"/>
      <c r="C72" s="33"/>
      <c r="D72" s="33"/>
      <c r="E72" s="27"/>
      <c r="F72" s="27"/>
      <c r="G72" s="31"/>
      <c r="H72" s="31"/>
      <c r="I72" s="31"/>
      <c r="J72" s="31"/>
      <c r="K72" s="27"/>
      <c r="L72" s="31"/>
      <c r="M72" s="31"/>
      <c r="N72" s="31"/>
      <c r="O72" s="31"/>
      <c r="P72" s="34"/>
      <c r="Q72" s="34"/>
      <c r="R72" s="34"/>
      <c r="S72" s="34"/>
      <c r="T72" s="4"/>
    </row>
    <row r="73" spans="1:20" ht="25.8" x14ac:dyDescent="0.5">
      <c r="A73" s="36" t="s">
        <v>10</v>
      </c>
      <c r="B73" s="37"/>
      <c r="C73" s="37"/>
      <c r="D73" s="37"/>
      <c r="E73" s="31">
        <f>SUM(E28:E72)</f>
        <v>2228000</v>
      </c>
      <c r="F73" s="31">
        <f>SUM(F28:F71)</f>
        <v>1100</v>
      </c>
      <c r="G73" s="31">
        <f>SUM(G28:G72)</f>
        <v>157965.20000000001</v>
      </c>
      <c r="H73" s="31">
        <f>SUM(H28:H72)</f>
        <v>67731.200000000012</v>
      </c>
      <c r="I73" s="31">
        <f>SUM(I28:I72)</f>
        <v>158188</v>
      </c>
      <c r="J73" s="31">
        <f>SUM(J28:J72)</f>
        <v>63943.6</v>
      </c>
      <c r="K73" s="31">
        <f>SUM(K28:K71)</f>
        <v>134121.21999999997</v>
      </c>
      <c r="L73" s="31">
        <f>SUM(L28:L72)</f>
        <v>22891.9</v>
      </c>
      <c r="M73" s="31">
        <f>SUM(M28:M72)</f>
        <v>22280</v>
      </c>
      <c r="N73" s="31">
        <f>SUM(N28:N71)</f>
        <v>7071.89</v>
      </c>
      <c r="O73" s="31">
        <f>SUM(O28:O71)</f>
        <v>1954032.09</v>
      </c>
      <c r="P73" s="26"/>
      <c r="Q73" s="26"/>
      <c r="R73" s="26"/>
      <c r="S73" s="26"/>
      <c r="T73" s="4"/>
    </row>
    <row r="74" spans="1:20" ht="15.6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0"/>
      <c r="Q75" s="10"/>
      <c r="R75" s="10"/>
      <c r="S75" s="10"/>
      <c r="T75" s="10"/>
    </row>
    <row r="76" spans="1:20" ht="15.6" x14ac:dyDescent="0.3">
      <c r="A76" s="10"/>
      <c r="B76" s="10"/>
      <c r="C76" s="10"/>
      <c r="D76" s="10"/>
      <c r="E76" s="11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</row>
    <row r="77" spans="1:2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0"/>
      <c r="N77" s="11"/>
      <c r="O77" s="10"/>
      <c r="P77" s="10"/>
      <c r="Q77" s="10"/>
      <c r="R77" s="10"/>
      <c r="S77" s="10"/>
      <c r="T77" s="10"/>
    </row>
    <row r="78" spans="1:20" ht="15.6" x14ac:dyDescent="0.3">
      <c r="A78" s="10"/>
      <c r="B78" s="10"/>
      <c r="C78" s="10"/>
      <c r="D78" s="10"/>
      <c r="E78" s="10"/>
      <c r="F78" s="11"/>
      <c r="G78" s="10"/>
      <c r="H78" s="10"/>
      <c r="I78" s="10"/>
      <c r="J78" s="10"/>
      <c r="K78" s="10"/>
      <c r="L78" s="10"/>
      <c r="M78" s="10"/>
      <c r="N78" s="11"/>
      <c r="O78" s="11"/>
      <c r="P78" s="11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0"/>
      <c r="F79" s="10"/>
      <c r="G79" s="11"/>
      <c r="H79" s="10"/>
      <c r="I79" s="10"/>
      <c r="J79" s="10"/>
      <c r="K79" s="10"/>
      <c r="L79" s="10"/>
      <c r="M79" s="10"/>
      <c r="N79" s="10"/>
      <c r="O79" s="38"/>
      <c r="P79" s="11"/>
      <c r="Q79" s="12"/>
      <c r="R79" s="13"/>
      <c r="S79" s="13"/>
      <c r="T79" s="10"/>
    </row>
    <row r="80" spans="1:20" ht="15.6" x14ac:dyDescent="0.3">
      <c r="A80" s="14"/>
      <c r="B80" s="10"/>
      <c r="C80" s="10"/>
      <c r="D80" s="10"/>
      <c r="E80" s="52"/>
      <c r="F80" s="47"/>
      <c r="G80" s="47"/>
      <c r="H80" s="10"/>
      <c r="I80" s="10"/>
      <c r="J80" s="10"/>
      <c r="K80" s="10"/>
      <c r="L80" s="10"/>
      <c r="M80" s="10"/>
      <c r="N80" s="11"/>
      <c r="O80" s="10"/>
      <c r="P80" s="15"/>
      <c r="Q80" s="12"/>
      <c r="R80" s="12"/>
      <c r="S80" s="12"/>
      <c r="T80" s="10"/>
    </row>
    <row r="81" spans="1:20" ht="15.6" x14ac:dyDescent="0.3">
      <c r="A81" s="16"/>
      <c r="B81" s="10"/>
      <c r="C81" s="10"/>
      <c r="D81" s="17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38"/>
      <c r="P81" s="10"/>
      <c r="Q81" s="12"/>
      <c r="R81" s="12"/>
      <c r="S81" s="12"/>
      <c r="T81" s="10"/>
    </row>
    <row r="82" spans="1:20" ht="15.6" x14ac:dyDescent="0.3">
      <c r="A82" s="10"/>
      <c r="B82" s="10"/>
      <c r="C82" s="10"/>
      <c r="D82" s="17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8"/>
      <c r="Q82" s="19"/>
      <c r="R82" s="19"/>
      <c r="S82" s="19"/>
      <c r="T82" s="10"/>
    </row>
    <row r="83" spans="1:20" ht="15.6" x14ac:dyDescent="0.3">
      <c r="A83" s="10"/>
      <c r="B83" s="10"/>
      <c r="C83" s="10"/>
      <c r="D83" s="17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8"/>
      <c r="Q83" s="10"/>
      <c r="R83" s="10"/>
      <c r="S83" s="10"/>
      <c r="T83" s="10"/>
    </row>
    <row r="84" spans="1:20" ht="15.6" x14ac:dyDescent="0.3">
      <c r="A84" s="20"/>
      <c r="B84" s="20"/>
      <c r="C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8"/>
      <c r="Q84" s="10"/>
      <c r="R84" s="10"/>
      <c r="S84" s="10"/>
      <c r="T84" s="10"/>
    </row>
    <row r="85" spans="1:20" ht="15.6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6" x14ac:dyDescent="0.3">
      <c r="A86" s="10"/>
      <c r="B86" s="10"/>
      <c r="C86" s="10"/>
      <c r="D86" s="10"/>
      <c r="E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6" x14ac:dyDescent="0.3">
      <c r="A87" s="10"/>
      <c r="B87" s="10"/>
      <c r="C87" s="10"/>
      <c r="D87" s="10"/>
      <c r="E87" s="10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0"/>
    </row>
    <row r="88" spans="1:20" ht="15.6" x14ac:dyDescent="0.3">
      <c r="A88" s="10"/>
      <c r="B88" s="10"/>
      <c r="C88" s="22"/>
      <c r="D88" s="22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ht="15.6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6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47"/>
      <c r="G95" s="47"/>
      <c r="H95" s="47"/>
      <c r="I95" s="47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47" t="s">
        <v>89</v>
      </c>
      <c r="G96" s="47"/>
      <c r="H96" s="47"/>
      <c r="I96" s="47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</sheetData>
  <mergeCells count="22"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  <mergeCell ref="F96:I96"/>
    <mergeCell ref="F95:I95"/>
    <mergeCell ref="R26:R27"/>
    <mergeCell ref="S26:S27"/>
    <mergeCell ref="E80:G80"/>
    <mergeCell ref="Q26:Q27"/>
    <mergeCell ref="P26:P27"/>
    <mergeCell ref="F26:F27"/>
    <mergeCell ref="L26:L27"/>
    <mergeCell ref="M26:M27"/>
    <mergeCell ref="N26:N27"/>
    <mergeCell ref="O26:O27"/>
    <mergeCell ref="K26:K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993D2B04-2D0D-4ABA-88BD-C92DEE2B551B}"/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2024-01-23T13:48:05Z</cp:lastPrinted>
  <dcterms:created xsi:type="dcterms:W3CDTF">2021-02-24T17:51:00Z</dcterms:created>
  <dcterms:modified xsi:type="dcterms:W3CDTF">2024-01-23T13:48:45Z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