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AGARCIA\COMISION PRESIDENCIAL DE LA MODERNIZACION\Portal Transparencia - Documentos\PORTAL 2023\NOVIEMBRE\rr hh\PERSONAL EVENTUAL\"/>
    </mc:Choice>
  </mc:AlternateContent>
  <xr:revisionPtr revIDLastSave="0" documentId="13_ncr:1_{E7EA0A7C-5008-4782-A142-75A5564FFC5A}" xr6:coauthVersionLast="47" xr6:coauthVersionMax="47" xr10:uidLastSave="{00000000-0000-0000-0000-000000000000}"/>
  <bookViews>
    <workbookView xWindow="2304" yWindow="996" windowWidth="13800" windowHeight="11964" tabRatio="595" xr2:uid="{00000000-000D-0000-FFFF-FFFF00000000}"/>
  </bookViews>
  <sheets>
    <sheet name="Hoja1" sheetId="1" r:id="rId1"/>
  </sheets>
  <definedNames>
    <definedName name="_xlnm.Print_Area" localSheetId="0">Hoja1!$A$1:$T$61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" l="1"/>
  <c r="T30" i="1"/>
  <c r="T29" i="1"/>
  <c r="T28" i="1"/>
  <c r="T34" i="1"/>
  <c r="O36" i="1"/>
  <c r="P34" i="1"/>
  <c r="M34" i="1"/>
  <c r="L36" i="1"/>
  <c r="G36" i="1"/>
  <c r="H34" i="1"/>
  <c r="I34" i="1"/>
  <c r="J34" i="1"/>
  <c r="K34" i="1"/>
  <c r="N34" i="1"/>
  <c r="N31" i="1"/>
  <c r="K31" i="1"/>
  <c r="J31" i="1"/>
  <c r="I31" i="1"/>
  <c r="H31" i="1"/>
  <c r="N30" i="1"/>
  <c r="K30" i="1"/>
  <c r="J30" i="1"/>
  <c r="I30" i="1"/>
  <c r="H30" i="1"/>
  <c r="N29" i="1"/>
  <c r="K29" i="1"/>
  <c r="J29" i="1"/>
  <c r="I29" i="1"/>
  <c r="H29" i="1"/>
  <c r="N28" i="1"/>
  <c r="K28" i="1"/>
  <c r="J28" i="1"/>
  <c r="I28" i="1"/>
  <c r="H28" i="1"/>
  <c r="P29" i="1" l="1"/>
  <c r="P31" i="1"/>
  <c r="P30" i="1"/>
  <c r="P28" i="1"/>
  <c r="F36" i="1" l="1"/>
  <c r="M32" i="1"/>
  <c r="M33" i="1"/>
  <c r="N32" i="1"/>
  <c r="N33" i="1"/>
  <c r="T33" i="1" l="1"/>
  <c r="H33" i="1"/>
  <c r="I33" i="1"/>
  <c r="J33" i="1"/>
  <c r="K33" i="1"/>
  <c r="P33" i="1" l="1"/>
  <c r="H32" i="1"/>
  <c r="I32" i="1"/>
  <c r="J32" i="1"/>
  <c r="K32" i="1"/>
  <c r="J36" i="1" l="1"/>
  <c r="K36" i="1"/>
  <c r="M36" i="1"/>
  <c r="I36" i="1"/>
  <c r="N36" i="1"/>
  <c r="H36" i="1"/>
  <c r="P32" i="1"/>
  <c r="P36" i="1" s="1"/>
</calcChain>
</file>

<file path=xl/sharedStrings.xml><?xml version="1.0" encoding="utf-8"?>
<sst xmlns="http://schemas.openxmlformats.org/spreadsheetml/2006/main" count="64" uniqueCount="44">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</sst>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view="pageBreakPreview" topLeftCell="B1" zoomScale="40" zoomScaleNormal="41" zoomScaleSheetLayoutView="40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55" t="s">
        <v>42</v>
      </c>
      <c r="D24" s="55"/>
      <c r="E24" s="55"/>
      <c r="F24" s="55"/>
      <c r="G24" s="55"/>
      <c r="H24" s="55"/>
      <c r="I24" s="55"/>
      <c r="J24" s="5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6" t="s">
        <v>43</v>
      </c>
      <c r="D25" s="56"/>
      <c r="E25" s="56"/>
      <c r="F25" s="56"/>
      <c r="G25" s="56"/>
      <c r="H25" s="56"/>
      <c r="I25" s="56"/>
      <c r="J25" s="5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54" t="s">
        <v>27</v>
      </c>
      <c r="B26" s="61" t="s">
        <v>0</v>
      </c>
      <c r="C26" s="63" t="s">
        <v>6</v>
      </c>
      <c r="D26" s="63" t="s">
        <v>2</v>
      </c>
      <c r="E26" s="64" t="s">
        <v>7</v>
      </c>
      <c r="F26" s="66" t="s">
        <v>8</v>
      </c>
      <c r="G26" s="44" t="s">
        <v>18</v>
      </c>
      <c r="H26" s="57" t="s">
        <v>10</v>
      </c>
      <c r="I26" s="58"/>
      <c r="J26" s="59" t="s">
        <v>11</v>
      </c>
      <c r="K26" s="60"/>
      <c r="L26" s="52" t="s">
        <v>12</v>
      </c>
      <c r="M26" s="46" t="s">
        <v>17</v>
      </c>
      <c r="N26" s="46" t="s">
        <v>16</v>
      </c>
      <c r="O26" s="48" t="s">
        <v>14</v>
      </c>
      <c r="P26" s="50" t="s">
        <v>15</v>
      </c>
      <c r="Q26" s="41" t="s">
        <v>9</v>
      </c>
      <c r="R26" s="41" t="s">
        <v>20</v>
      </c>
      <c r="S26" s="39" t="s">
        <v>21</v>
      </c>
      <c r="T26" s="41" t="s">
        <v>22</v>
      </c>
      <c r="U26" s="4"/>
    </row>
    <row r="27" spans="1:21" ht="25.8" x14ac:dyDescent="0.5">
      <c r="A27" s="54"/>
      <c r="B27" s="62"/>
      <c r="C27" s="63"/>
      <c r="D27" s="63"/>
      <c r="E27" s="65"/>
      <c r="F27" s="66"/>
      <c r="G27" s="45"/>
      <c r="H27" s="24" t="s">
        <v>19</v>
      </c>
      <c r="I27" s="24" t="s">
        <v>13</v>
      </c>
      <c r="J27" s="25" t="s">
        <v>19</v>
      </c>
      <c r="K27" s="25" t="s">
        <v>13</v>
      </c>
      <c r="L27" s="53"/>
      <c r="M27" s="47"/>
      <c r="N27" s="47"/>
      <c r="O27" s="49"/>
      <c r="P27" s="51"/>
      <c r="Q27" s="42"/>
      <c r="R27" s="42"/>
      <c r="S27" s="40"/>
      <c r="T27" s="42"/>
      <c r="U27" s="4"/>
    </row>
    <row r="28" spans="1:21" ht="25.8" x14ac:dyDescent="0.5">
      <c r="A28" s="26">
        <v>1</v>
      </c>
      <c r="B28" s="30" t="s">
        <v>32</v>
      </c>
      <c r="C28" s="30" t="s">
        <v>33</v>
      </c>
      <c r="D28" s="31" t="s">
        <v>24</v>
      </c>
      <c r="E28" s="31" t="s">
        <v>25</v>
      </c>
      <c r="F28" s="27">
        <v>100000</v>
      </c>
      <c r="G28" s="27">
        <v>25</v>
      </c>
      <c r="H28" s="29">
        <f t="shared" ref="H28:H34" si="0">(F28*7.09/100)</f>
        <v>7090</v>
      </c>
      <c r="I28" s="29">
        <f t="shared" ref="I28:I34" si="1">(F28)*3.04/100</f>
        <v>3040</v>
      </c>
      <c r="J28" s="29">
        <f t="shared" ref="J28:J34" si="2">(F28)*7.1/100</f>
        <v>7100</v>
      </c>
      <c r="K28" s="29">
        <f t="shared" ref="K28:K34" si="3">(F28)*2.87/100</f>
        <v>2870</v>
      </c>
      <c r="L28" s="27">
        <v>12105.44</v>
      </c>
      <c r="M28" s="37">
        <v>822.89</v>
      </c>
      <c r="N28" s="29">
        <f t="shared" ref="N28:N34" si="4">(F28)*1/100</f>
        <v>1000</v>
      </c>
      <c r="O28" s="29">
        <v>0</v>
      </c>
      <c r="P28" s="29">
        <f t="shared" ref="P28:P34" si="5">F28-G28-I28-K28-L28-O28</f>
        <v>81959.56</v>
      </c>
      <c r="Q28" s="32" t="s">
        <v>4</v>
      </c>
      <c r="R28" s="28">
        <v>44682</v>
      </c>
      <c r="S28" s="28">
        <v>45047</v>
      </c>
      <c r="T28" s="28">
        <f>S28+183</f>
        <v>45230</v>
      </c>
      <c r="U28" s="4"/>
    </row>
    <row r="29" spans="1:21" ht="25.8" x14ac:dyDescent="0.5">
      <c r="A29" s="26">
        <v>3</v>
      </c>
      <c r="B29" s="30" t="s">
        <v>34</v>
      </c>
      <c r="C29" s="30" t="s">
        <v>35</v>
      </c>
      <c r="D29" s="31" t="s">
        <v>24</v>
      </c>
      <c r="E29" s="31" t="s">
        <v>25</v>
      </c>
      <c r="F29" s="27">
        <v>90000</v>
      </c>
      <c r="G29" s="27">
        <v>25</v>
      </c>
      <c r="H29" s="29">
        <f t="shared" si="0"/>
        <v>6381</v>
      </c>
      <c r="I29" s="29">
        <f t="shared" si="1"/>
        <v>2736</v>
      </c>
      <c r="J29" s="29">
        <f t="shared" si="2"/>
        <v>6390</v>
      </c>
      <c r="K29" s="29">
        <f t="shared" si="3"/>
        <v>2583</v>
      </c>
      <c r="L29" s="27">
        <v>9753.19</v>
      </c>
      <c r="M29" s="37">
        <v>822.89</v>
      </c>
      <c r="N29" s="29">
        <f t="shared" si="4"/>
        <v>900</v>
      </c>
      <c r="O29" s="29">
        <v>0</v>
      </c>
      <c r="P29" s="29">
        <f t="shared" si="5"/>
        <v>74902.81</v>
      </c>
      <c r="Q29" s="32" t="s">
        <v>4</v>
      </c>
      <c r="R29" s="28">
        <v>44682</v>
      </c>
      <c r="S29" s="28">
        <v>45047</v>
      </c>
      <c r="T29" s="28">
        <f t="shared" ref="T29:T31" si="6">S29+183</f>
        <v>45230</v>
      </c>
      <c r="U29" s="4"/>
    </row>
    <row r="30" spans="1:21" ht="25.8" x14ac:dyDescent="0.5">
      <c r="A30" s="26">
        <v>4</v>
      </c>
      <c r="B30" s="30" t="s">
        <v>36</v>
      </c>
      <c r="C30" s="30" t="s">
        <v>37</v>
      </c>
      <c r="D30" s="31" t="s">
        <v>38</v>
      </c>
      <c r="E30" s="31" t="s">
        <v>25</v>
      </c>
      <c r="F30" s="27">
        <v>90000</v>
      </c>
      <c r="G30" s="27">
        <v>25</v>
      </c>
      <c r="H30" s="29">
        <f t="shared" si="0"/>
        <v>6381</v>
      </c>
      <c r="I30" s="29">
        <f t="shared" si="1"/>
        <v>2736</v>
      </c>
      <c r="J30" s="29">
        <f t="shared" si="2"/>
        <v>6390</v>
      </c>
      <c r="K30" s="29">
        <f t="shared" si="3"/>
        <v>2583</v>
      </c>
      <c r="L30" s="27">
        <v>9753.19</v>
      </c>
      <c r="M30" s="37">
        <v>822.89</v>
      </c>
      <c r="N30" s="29">
        <f t="shared" si="4"/>
        <v>900</v>
      </c>
      <c r="O30" s="29">
        <v>0</v>
      </c>
      <c r="P30" s="29">
        <f t="shared" si="5"/>
        <v>74902.81</v>
      </c>
      <c r="Q30" s="32" t="s">
        <v>5</v>
      </c>
      <c r="R30" s="28">
        <v>44682</v>
      </c>
      <c r="S30" s="28">
        <v>45047</v>
      </c>
      <c r="T30" s="28">
        <f t="shared" si="6"/>
        <v>45230</v>
      </c>
      <c r="U30" s="4"/>
    </row>
    <row r="31" spans="1:21" ht="25.8" x14ac:dyDescent="0.5">
      <c r="A31" s="26">
        <v>5</v>
      </c>
      <c r="B31" s="30" t="s">
        <v>39</v>
      </c>
      <c r="C31" s="30" t="s">
        <v>40</v>
      </c>
      <c r="D31" s="31" t="s">
        <v>38</v>
      </c>
      <c r="E31" s="31" t="s">
        <v>25</v>
      </c>
      <c r="F31" s="27">
        <v>80000</v>
      </c>
      <c r="G31" s="27">
        <v>25</v>
      </c>
      <c r="H31" s="29">
        <f t="shared" si="0"/>
        <v>5672</v>
      </c>
      <c r="I31" s="29">
        <f t="shared" si="1"/>
        <v>2432</v>
      </c>
      <c r="J31" s="29">
        <f t="shared" si="2"/>
        <v>5680</v>
      </c>
      <c r="K31" s="29">
        <f t="shared" si="3"/>
        <v>2296</v>
      </c>
      <c r="L31" s="27">
        <v>7400.94</v>
      </c>
      <c r="M31" s="37">
        <v>822.89</v>
      </c>
      <c r="N31" s="29">
        <f t="shared" si="4"/>
        <v>800</v>
      </c>
      <c r="O31" s="29">
        <v>0</v>
      </c>
      <c r="P31" s="29">
        <f>F31-G31-I31-K31-L31-O31</f>
        <v>67846.06</v>
      </c>
      <c r="Q31" s="32" t="s">
        <v>4</v>
      </c>
      <c r="R31" s="28">
        <v>44682</v>
      </c>
      <c r="S31" s="28">
        <v>45047</v>
      </c>
      <c r="T31" s="28">
        <f t="shared" si="6"/>
        <v>45230</v>
      </c>
      <c r="U31" s="4"/>
    </row>
    <row r="32" spans="1:21" ht="25.8" x14ac:dyDescent="0.5">
      <c r="A32" s="26">
        <v>7</v>
      </c>
      <c r="B32" s="30" t="s">
        <v>26</v>
      </c>
      <c r="C32" s="30" t="s">
        <v>3</v>
      </c>
      <c r="D32" s="31" t="s">
        <v>24</v>
      </c>
      <c r="E32" s="31" t="s">
        <v>25</v>
      </c>
      <c r="F32" s="27">
        <v>70000</v>
      </c>
      <c r="G32" s="27">
        <v>25</v>
      </c>
      <c r="H32" s="29">
        <f t="shared" si="0"/>
        <v>4963</v>
      </c>
      <c r="I32" s="29">
        <f t="shared" si="1"/>
        <v>2128</v>
      </c>
      <c r="J32" s="29">
        <f t="shared" si="2"/>
        <v>4970</v>
      </c>
      <c r="K32" s="29">
        <f t="shared" si="3"/>
        <v>2009</v>
      </c>
      <c r="L32" s="27">
        <v>5368.45</v>
      </c>
      <c r="M32" s="37">
        <f>F32*(1.1/100)</f>
        <v>770.00000000000011</v>
      </c>
      <c r="N32" s="29">
        <f t="shared" si="4"/>
        <v>700</v>
      </c>
      <c r="O32" s="29">
        <v>0</v>
      </c>
      <c r="P32" s="29">
        <f t="shared" si="5"/>
        <v>60469.55</v>
      </c>
      <c r="Q32" s="32" t="s">
        <v>4</v>
      </c>
      <c r="R32" s="33">
        <v>44713</v>
      </c>
      <c r="S32" s="33" t="s">
        <v>23</v>
      </c>
      <c r="T32" s="33">
        <v>45078</v>
      </c>
      <c r="U32" s="4"/>
    </row>
    <row r="33" spans="1:21" ht="25.8" x14ac:dyDescent="0.5">
      <c r="A33" s="26">
        <v>8</v>
      </c>
      <c r="B33" s="30" t="s">
        <v>30</v>
      </c>
      <c r="C33" s="30" t="s">
        <v>31</v>
      </c>
      <c r="D33" s="31" t="s">
        <v>24</v>
      </c>
      <c r="E33" s="31" t="s">
        <v>25</v>
      </c>
      <c r="F33" s="27">
        <v>70000</v>
      </c>
      <c r="G33" s="27">
        <v>25</v>
      </c>
      <c r="H33" s="29">
        <f t="shared" si="0"/>
        <v>4963</v>
      </c>
      <c r="I33" s="29">
        <f t="shared" si="1"/>
        <v>2128</v>
      </c>
      <c r="J33" s="29">
        <f t="shared" si="2"/>
        <v>4970</v>
      </c>
      <c r="K33" s="29">
        <f t="shared" si="3"/>
        <v>2009</v>
      </c>
      <c r="L33" s="27">
        <v>5368.45</v>
      </c>
      <c r="M33" s="37">
        <f t="shared" ref="M33:M34" si="7">F33*(1.1/100)</f>
        <v>770.00000000000011</v>
      </c>
      <c r="N33" s="29">
        <f t="shared" si="4"/>
        <v>700</v>
      </c>
      <c r="O33" s="29">
        <v>0</v>
      </c>
      <c r="P33" s="29">
        <f t="shared" si="5"/>
        <v>60469.55</v>
      </c>
      <c r="Q33" s="32" t="s">
        <v>4</v>
      </c>
      <c r="R33" s="33">
        <v>44896</v>
      </c>
      <c r="S33" s="33" t="s">
        <v>23</v>
      </c>
      <c r="T33" s="33">
        <f>R33+365</f>
        <v>45261</v>
      </c>
      <c r="U33" s="4"/>
    </row>
    <row r="34" spans="1:21" ht="25.8" x14ac:dyDescent="0.5">
      <c r="A34" s="26">
        <v>9</v>
      </c>
      <c r="B34" s="30" t="s">
        <v>41</v>
      </c>
      <c r="C34" s="30" t="s">
        <v>28</v>
      </c>
      <c r="D34" s="31" t="s">
        <v>24</v>
      </c>
      <c r="E34" s="31" t="s">
        <v>25</v>
      </c>
      <c r="F34" s="27">
        <v>60000</v>
      </c>
      <c r="G34" s="27">
        <v>25</v>
      </c>
      <c r="H34" s="29">
        <f t="shared" si="0"/>
        <v>4254</v>
      </c>
      <c r="I34" s="29">
        <f t="shared" si="1"/>
        <v>1824</v>
      </c>
      <c r="J34" s="29">
        <f t="shared" si="2"/>
        <v>4260</v>
      </c>
      <c r="K34" s="29">
        <f t="shared" si="3"/>
        <v>1722</v>
      </c>
      <c r="L34" s="27">
        <v>3486.65</v>
      </c>
      <c r="M34" s="37">
        <f t="shared" si="7"/>
        <v>660.00000000000011</v>
      </c>
      <c r="N34" s="29">
        <f t="shared" si="4"/>
        <v>600</v>
      </c>
      <c r="O34" s="29">
        <v>0</v>
      </c>
      <c r="P34" s="29">
        <f t="shared" si="5"/>
        <v>52942.35</v>
      </c>
      <c r="Q34" s="32" t="s">
        <v>4</v>
      </c>
      <c r="R34" s="33">
        <v>45017</v>
      </c>
      <c r="S34" s="33" t="s">
        <v>23</v>
      </c>
      <c r="T34" s="33">
        <f>R34+183</f>
        <v>45200</v>
      </c>
      <c r="U34" s="4"/>
    </row>
    <row r="35" spans="1:21" ht="25.8" x14ac:dyDescent="0.5">
      <c r="A35" s="26"/>
      <c r="B35" s="30"/>
      <c r="C35" s="30"/>
      <c r="D35" s="31"/>
      <c r="E35" s="31"/>
      <c r="F35" s="27"/>
      <c r="G35" s="27"/>
      <c r="H35" s="29"/>
      <c r="I35" s="29"/>
      <c r="J35" s="29"/>
      <c r="K35" s="29"/>
      <c r="L35" s="27"/>
      <c r="M35" s="29"/>
      <c r="N35" s="29"/>
      <c r="O35" s="29"/>
      <c r="P35" s="29"/>
      <c r="Q35" s="32"/>
      <c r="R35" s="32"/>
      <c r="S35" s="32"/>
      <c r="T35" s="32"/>
      <c r="U35" s="4"/>
    </row>
    <row r="36" spans="1:21" ht="25.8" x14ac:dyDescent="0.5">
      <c r="A36" s="4"/>
      <c r="B36" s="34" t="s">
        <v>1</v>
      </c>
      <c r="C36" s="35"/>
      <c r="D36" s="35"/>
      <c r="E36" s="35"/>
      <c r="F36" s="29">
        <f>SUM(F28:F35)</f>
        <v>560000</v>
      </c>
      <c r="G36" s="29">
        <f>SUM(G28:G34)</f>
        <v>175</v>
      </c>
      <c r="H36" s="29">
        <f>SUM(H28:H35)</f>
        <v>39704</v>
      </c>
      <c r="I36" s="29">
        <f>SUM(I28:I35)</f>
        <v>17024</v>
      </c>
      <c r="J36" s="29">
        <f>SUM(J28:J35)</f>
        <v>39760</v>
      </c>
      <c r="K36" s="29">
        <f>SUM(K28:K35)</f>
        <v>16072</v>
      </c>
      <c r="L36" s="29">
        <f>SUM(L28:L34)</f>
        <v>53236.31</v>
      </c>
      <c r="M36" s="29">
        <f>SUM(M28:M35)</f>
        <v>5491.56</v>
      </c>
      <c r="N36" s="29">
        <f>SUM(N28:N35)</f>
        <v>5600</v>
      </c>
      <c r="O36" s="29">
        <f>SUM(O28:O34)</f>
        <v>0</v>
      </c>
      <c r="P36" s="29">
        <f>SUM(P28:P34)</f>
        <v>473492.68999999994</v>
      </c>
      <c r="Q36" s="26"/>
      <c r="R36" s="26"/>
      <c r="S36" s="26"/>
      <c r="T36" s="26"/>
      <c r="U36" s="4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1"/>
      <c r="Q38" s="10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1"/>
      <c r="G39" s="10"/>
      <c r="H39" s="10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0"/>
      <c r="O40" s="11"/>
      <c r="P40" s="10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0"/>
      <c r="G41" s="11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36"/>
      <c r="Q42" s="11"/>
      <c r="R42" s="12"/>
      <c r="S42" s="13"/>
      <c r="T42" s="13"/>
      <c r="U42" s="10"/>
    </row>
    <row r="43" spans="1:21" ht="15.6" x14ac:dyDescent="0.3">
      <c r="B43" s="14"/>
      <c r="C43" s="10"/>
      <c r="D43" s="10"/>
      <c r="E43" s="10"/>
      <c r="F43" s="43"/>
      <c r="G43" s="38"/>
      <c r="H43" s="38"/>
      <c r="I43" s="10"/>
      <c r="J43" s="10"/>
      <c r="K43" s="10"/>
      <c r="L43" s="10"/>
      <c r="M43" s="10"/>
      <c r="N43" s="10"/>
      <c r="O43" s="11"/>
      <c r="P43" s="10"/>
      <c r="Q43" s="15"/>
      <c r="R43" s="12"/>
      <c r="S43" s="12"/>
      <c r="T43" s="12"/>
      <c r="U43" s="10"/>
    </row>
    <row r="44" spans="1:21" ht="15.6" x14ac:dyDescent="0.3">
      <c r="B44" s="16"/>
      <c r="C44" s="10"/>
      <c r="D44" s="10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10"/>
      <c r="R44" s="12"/>
      <c r="S44" s="12"/>
      <c r="T44" s="12"/>
      <c r="U44" s="10"/>
    </row>
    <row r="45" spans="1:21" ht="15.6" x14ac:dyDescent="0.3">
      <c r="B45" s="10"/>
      <c r="C45" s="10"/>
      <c r="D45" s="1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8"/>
      <c r="R45" s="19"/>
      <c r="S45" s="19"/>
      <c r="T45" s="19"/>
      <c r="U45" s="10"/>
    </row>
    <row r="46" spans="1:21" ht="15.6" x14ac:dyDescent="0.3">
      <c r="B46" s="10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8"/>
      <c r="R46" s="10"/>
      <c r="S46" s="10"/>
      <c r="T46" s="10"/>
      <c r="U46" s="10"/>
    </row>
    <row r="47" spans="1:21" ht="15.6" x14ac:dyDescent="0.3">
      <c r="B47" s="20"/>
      <c r="C47" s="20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0"/>
      <c r="S47" s="10"/>
      <c r="T47" s="10"/>
      <c r="U47" s="10"/>
    </row>
    <row r="48" spans="1:21" ht="15.6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2:21" ht="15.6" x14ac:dyDescent="0.3">
      <c r="B49" s="10"/>
      <c r="C49" s="10"/>
      <c r="D49" s="10"/>
      <c r="E49" s="10"/>
      <c r="F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0"/>
    </row>
    <row r="51" spans="2:21" ht="15.6" x14ac:dyDescent="0.3">
      <c r="B51" s="10"/>
      <c r="C51" s="10"/>
      <c r="D51" s="2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38"/>
      <c r="H58" s="38"/>
      <c r="I58" s="38"/>
      <c r="J58" s="38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38" t="s">
        <v>29</v>
      </c>
      <c r="H59" s="38"/>
      <c r="I59" s="38"/>
      <c r="J59" s="38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59:J59"/>
    <mergeCell ref="G58:J58"/>
    <mergeCell ref="S26:S27"/>
    <mergeCell ref="T26:T27"/>
    <mergeCell ref="F43:H43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ACDC77CA-D797-47C2-AB5F-27F1FB38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2023-10-06T16:13:17Z</cp:lastPrinted>
  <dcterms:created xsi:type="dcterms:W3CDTF">2021-02-24T17:51:00Z</dcterms:created>
  <dcterms:modified xsi:type="dcterms:W3CDTF">2023-12-19T20:01:31Z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