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JUNIO/RR HH/NOMINA PERSONAL EVENTUAL/"/>
    </mc:Choice>
  </mc:AlternateContent>
  <xr:revisionPtr revIDLastSave="496" documentId="8_{8CABDB34-1482-4FFD-AE98-FA5784AF0DB5}" xr6:coauthVersionLast="47" xr6:coauthVersionMax="47" xr10:uidLastSave="{EAEEC990-A623-44F8-BE7E-883BC112BD15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2" i="1" l="1"/>
  <c r="T31" i="1"/>
  <c r="T30" i="1"/>
  <c r="T28" i="1"/>
  <c r="T36" i="1"/>
  <c r="O38" i="1"/>
  <c r="P36" i="1"/>
  <c r="P38" i="1" s="1"/>
  <c r="M36" i="1"/>
  <c r="L38" i="1"/>
  <c r="G38" i="1"/>
  <c r="H36" i="1"/>
  <c r="I36" i="1"/>
  <c r="J36" i="1"/>
  <c r="K36" i="1"/>
  <c r="N36" i="1"/>
  <c r="N32" i="1"/>
  <c r="K32" i="1"/>
  <c r="J32" i="1"/>
  <c r="I32" i="1"/>
  <c r="H32" i="1"/>
  <c r="N31" i="1"/>
  <c r="K31" i="1"/>
  <c r="J31" i="1"/>
  <c r="I31" i="1"/>
  <c r="H31" i="1"/>
  <c r="N30" i="1"/>
  <c r="K30" i="1"/>
  <c r="J30" i="1"/>
  <c r="I30" i="1"/>
  <c r="H30" i="1"/>
  <c r="N28" i="1"/>
  <c r="K28" i="1"/>
  <c r="J28" i="1"/>
  <c r="I28" i="1"/>
  <c r="H28" i="1"/>
  <c r="H29" i="1"/>
  <c r="I29" i="1"/>
  <c r="J29" i="1"/>
  <c r="K29" i="1"/>
  <c r="N29" i="1"/>
  <c r="T29" i="1"/>
  <c r="H33" i="1"/>
  <c r="I33" i="1"/>
  <c r="J33" i="1"/>
  <c r="K33" i="1"/>
  <c r="N33" i="1"/>
  <c r="T33" i="1"/>
  <c r="P30" i="1" l="1"/>
  <c r="P32" i="1"/>
  <c r="P31" i="1"/>
  <c r="P29" i="1"/>
  <c r="P33" i="1"/>
  <c r="P28" i="1"/>
  <c r="F38" i="1" l="1"/>
  <c r="M34" i="1"/>
  <c r="M35" i="1"/>
  <c r="N34" i="1"/>
  <c r="N35" i="1"/>
  <c r="T35" i="1" l="1"/>
  <c r="H35" i="1"/>
  <c r="I35" i="1"/>
  <c r="J35" i="1"/>
  <c r="K35" i="1"/>
  <c r="P35" i="1" l="1"/>
  <c r="H34" i="1"/>
  <c r="I34" i="1"/>
  <c r="J34" i="1"/>
  <c r="K34" i="1"/>
  <c r="J38" i="1" l="1"/>
  <c r="K38" i="1"/>
  <c r="M38" i="1"/>
  <c r="I38" i="1"/>
  <c r="N38" i="1"/>
  <c r="H38" i="1"/>
  <c r="P34" i="1"/>
</calcChain>
</file>

<file path=xl/sharedStrings.xml><?xml version="1.0" encoding="utf-8"?>
<sst xmlns="http://schemas.openxmlformats.org/spreadsheetml/2006/main" count="76" uniqueCount="47">
  <si>
    <t>EMPLEADOS</t>
  </si>
  <si>
    <t xml:space="preserve">TOTALES </t>
  </si>
  <si>
    <t>DEPARTAMENTO</t>
  </si>
  <si>
    <t>ANALISTA DE PRESUPUESTO</t>
  </si>
  <si>
    <t>F</t>
  </si>
  <si>
    <t>M</t>
  </si>
  <si>
    <t>CARGO</t>
  </si>
  <si>
    <t xml:space="preserve">ESTATUS 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</si>
  <si>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</si>
  <si>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</si>
  <si>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</si>
  <si>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</si>
  <si>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</si>
  <si>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</si>
  <si>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</si>
  <si>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</si>
  <si>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</si>
  <si>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</si>
  <si>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</si>
  <si>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CPMSP</t>
  </si>
  <si>
    <t xml:space="preserve">FECHA CONTRATO </t>
  </si>
  <si>
    <t>ULTIMA RENOVACION</t>
  </si>
  <si>
    <t>FIN DE CONTRATO</t>
  </si>
  <si>
    <t>-</t>
  </si>
  <si>
    <t>PROYECTO DE INFRAESTRUCTURA Y SALUBRIDAD DE LOS PUERTOS NACIONALES</t>
  </si>
  <si>
    <t>CARTA COMPROMISO</t>
  </si>
  <si>
    <t>MARLENY SHECARLIT PEÑA NUÑEZ</t>
  </si>
  <si>
    <t>NO.</t>
  </si>
  <si>
    <t>GUENTER RAMON SCHULZ CALVO</t>
  </si>
  <si>
    <t>INGENIERO DE PROYECTO II</t>
  </si>
  <si>
    <t>MIGUEL GOMEZ FORTUNA</t>
  </si>
  <si>
    <t>COORDINADOR DE PUERTO I</t>
  </si>
  <si>
    <t>DEPTO. RECURSOS HUMANOS</t>
  </si>
  <si>
    <t>KARLA PAOLA RAMOS QUIÑONES</t>
  </si>
  <si>
    <t>ANALISTA DE PRESUPUESTO II</t>
  </si>
  <si>
    <t>JOCELINE MICHELLE GAZON BIERD</t>
  </si>
  <si>
    <t>ENCARGADA DE PROYECTOS</t>
  </si>
  <si>
    <t>KARLA MARIA ALVAREZ AZAR</t>
  </si>
  <si>
    <t>INGENIERO DE PROYECTO</t>
  </si>
  <si>
    <t>ERNESTO ALBERTO DIAZ GONZALEZ</t>
  </si>
  <si>
    <t>COORDINADOR PUERTO I</t>
  </si>
  <si>
    <t xml:space="preserve">PROYECTO DE VIDEO VIGILANCIA Y SEGURIDAD DE LOS PUERTOS </t>
  </si>
  <si>
    <t xml:space="preserve">FLORY PERLA DE LOS SANTOS BAUTISTA </t>
  </si>
  <si>
    <t>COORDINADOR PUERTO II</t>
  </si>
  <si>
    <t xml:space="preserve">KIARA MASSIEL TORRES PEREZ </t>
  </si>
  <si>
    <t>NOMINA DE PERSONAL EVENTUAL</t>
  </si>
  <si>
    <t>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</si>
</sst>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4" fontId="5" fillId="0" borderId="3" xfId="0" applyNumberFormat="1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4"/>
  <sheetViews>
    <sheetView tabSelected="1" view="pageBreakPreview" topLeftCell="A8" zoomScale="40" zoomScaleNormal="41" zoomScaleSheetLayoutView="40" workbookViewId="0">
      <selection activeCell="A28" sqref="A28:T36"/>
    </sheetView>
  </sheetViews>
  <sheetFormatPr baseColWidth="10" defaultColWidth="11.44140625" defaultRowHeight="14.4" x14ac:dyDescent="0.3"/>
  <cols>
    <col min="1" max="1" width="8" bestFit="1" customWidth="1"/>
    <col min="2" max="2" width="110.6640625" bestFit="1" customWidth="1"/>
    <col min="3" max="3" width="72.33203125" customWidth="1"/>
    <col min="4" max="4" width="136.5546875" bestFit="1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5.8" x14ac:dyDescent="0.5">
      <c r="A24" s="4"/>
      <c r="B24" s="4"/>
      <c r="C24" s="40" t="s">
        <v>45</v>
      </c>
      <c r="D24" s="40"/>
      <c r="E24" s="40"/>
      <c r="F24" s="40"/>
      <c r="G24" s="40"/>
      <c r="H24" s="40"/>
      <c r="I24" s="40"/>
      <c r="J24" s="4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thickBot="1" x14ac:dyDescent="0.55000000000000004">
      <c r="A25" s="4"/>
      <c r="B25" s="4"/>
      <c r="C25" s="41" t="s">
        <v>46</v>
      </c>
      <c r="D25" s="41"/>
      <c r="E25" s="41"/>
      <c r="F25" s="41"/>
      <c r="G25" s="41"/>
      <c r="H25" s="41"/>
      <c r="I25" s="41"/>
      <c r="J25" s="4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6.4" thickBot="1" x14ac:dyDescent="0.55000000000000004">
      <c r="A26" s="39" t="s">
        <v>27</v>
      </c>
      <c r="B26" s="46" t="s">
        <v>0</v>
      </c>
      <c r="C26" s="48" t="s">
        <v>6</v>
      </c>
      <c r="D26" s="48" t="s">
        <v>2</v>
      </c>
      <c r="E26" s="49" t="s">
        <v>7</v>
      </c>
      <c r="F26" s="51" t="s">
        <v>8</v>
      </c>
      <c r="G26" s="58" t="s">
        <v>18</v>
      </c>
      <c r="H26" s="42" t="s">
        <v>10</v>
      </c>
      <c r="I26" s="43"/>
      <c r="J26" s="44" t="s">
        <v>11</v>
      </c>
      <c r="K26" s="45"/>
      <c r="L26" s="66" t="s">
        <v>12</v>
      </c>
      <c r="M26" s="60" t="s">
        <v>17</v>
      </c>
      <c r="N26" s="60" t="s">
        <v>16</v>
      </c>
      <c r="O26" s="62" t="s">
        <v>14</v>
      </c>
      <c r="P26" s="64" t="s">
        <v>15</v>
      </c>
      <c r="Q26" s="55" t="s">
        <v>9</v>
      </c>
      <c r="R26" s="55" t="s">
        <v>20</v>
      </c>
      <c r="S26" s="53" t="s">
        <v>21</v>
      </c>
      <c r="T26" s="55" t="s">
        <v>22</v>
      </c>
      <c r="U26" s="4"/>
    </row>
    <row r="27" spans="1:21" ht="25.8" x14ac:dyDescent="0.5">
      <c r="A27" s="39"/>
      <c r="B27" s="47"/>
      <c r="C27" s="48"/>
      <c r="D27" s="48"/>
      <c r="E27" s="50"/>
      <c r="F27" s="51"/>
      <c r="G27" s="59"/>
      <c r="H27" s="24" t="s">
        <v>19</v>
      </c>
      <c r="I27" s="24" t="s">
        <v>13</v>
      </c>
      <c r="J27" s="25" t="s">
        <v>19</v>
      </c>
      <c r="K27" s="25" t="s">
        <v>13</v>
      </c>
      <c r="L27" s="67"/>
      <c r="M27" s="61"/>
      <c r="N27" s="61"/>
      <c r="O27" s="63"/>
      <c r="P27" s="65"/>
      <c r="Q27" s="56"/>
      <c r="R27" s="56"/>
      <c r="S27" s="54"/>
      <c r="T27" s="56"/>
      <c r="U27" s="4"/>
    </row>
    <row r="28" spans="1:21" ht="25.8" x14ac:dyDescent="0.5">
      <c r="A28" s="26">
        <v>1</v>
      </c>
      <c r="B28" s="31" t="s">
        <v>35</v>
      </c>
      <c r="C28" s="31" t="s">
        <v>36</v>
      </c>
      <c r="D28" s="32" t="s">
        <v>24</v>
      </c>
      <c r="E28" s="32" t="s">
        <v>25</v>
      </c>
      <c r="F28" s="27">
        <v>100000</v>
      </c>
      <c r="G28" s="27">
        <v>25</v>
      </c>
      <c r="H28" s="30">
        <f t="shared" ref="H28:H36" si="0">(F28*7.09/100)</f>
        <v>7090</v>
      </c>
      <c r="I28" s="30">
        <f t="shared" ref="I28:I36" si="1">(F28)*3.04/100</f>
        <v>3040</v>
      </c>
      <c r="J28" s="30">
        <f t="shared" ref="J28:J36" si="2">(F28)*7.1/100</f>
        <v>7100</v>
      </c>
      <c r="K28" s="30">
        <f t="shared" ref="K28:K36" si="3">(F28)*2.87/100</f>
        <v>2870</v>
      </c>
      <c r="L28" s="27">
        <v>12105.44</v>
      </c>
      <c r="M28" s="38">
        <v>822.89</v>
      </c>
      <c r="N28" s="30">
        <f t="shared" ref="N28:N36" si="4">(F28)*1/100</f>
        <v>1000</v>
      </c>
      <c r="O28" s="30">
        <v>0</v>
      </c>
      <c r="P28" s="30">
        <f t="shared" ref="P28:P36" si="5">F28-G28-I28-K28-L28-O28</f>
        <v>81959.56</v>
      </c>
      <c r="Q28" s="33" t="s">
        <v>4</v>
      </c>
      <c r="R28" s="29">
        <v>44682</v>
      </c>
      <c r="S28" s="29">
        <v>45047</v>
      </c>
      <c r="T28" s="29">
        <f>S28+183</f>
        <v>45230</v>
      </c>
      <c r="U28" s="4"/>
    </row>
    <row r="29" spans="1:21" ht="25.8" x14ac:dyDescent="0.5">
      <c r="A29" s="26">
        <v>2</v>
      </c>
      <c r="B29" s="31" t="s">
        <v>30</v>
      </c>
      <c r="C29" s="31" t="s">
        <v>31</v>
      </c>
      <c r="D29" s="32" t="s">
        <v>24</v>
      </c>
      <c r="E29" s="32" t="s">
        <v>25</v>
      </c>
      <c r="F29" s="27">
        <v>100000</v>
      </c>
      <c r="G29" s="27">
        <v>25</v>
      </c>
      <c r="H29" s="30">
        <f t="shared" si="0"/>
        <v>7090</v>
      </c>
      <c r="I29" s="30">
        <f t="shared" si="1"/>
        <v>3040</v>
      </c>
      <c r="J29" s="30">
        <f t="shared" si="2"/>
        <v>7100</v>
      </c>
      <c r="K29" s="30">
        <f t="shared" si="3"/>
        <v>2870</v>
      </c>
      <c r="L29" s="27">
        <v>12105.44</v>
      </c>
      <c r="M29" s="38">
        <v>822.89</v>
      </c>
      <c r="N29" s="30">
        <f t="shared" si="4"/>
        <v>1000</v>
      </c>
      <c r="O29" s="30">
        <v>0</v>
      </c>
      <c r="P29" s="30">
        <f t="shared" si="5"/>
        <v>81959.56</v>
      </c>
      <c r="Q29" s="33" t="s">
        <v>5</v>
      </c>
      <c r="R29" s="29">
        <v>44805</v>
      </c>
      <c r="S29" s="28" t="s">
        <v>23</v>
      </c>
      <c r="T29" s="29">
        <f>R29+365</f>
        <v>45170</v>
      </c>
      <c r="U29" s="4"/>
    </row>
    <row r="30" spans="1:21" ht="25.8" x14ac:dyDescent="0.5">
      <c r="A30" s="26">
        <v>3</v>
      </c>
      <c r="B30" s="31" t="s">
        <v>37</v>
      </c>
      <c r="C30" s="31" t="s">
        <v>38</v>
      </c>
      <c r="D30" s="32" t="s">
        <v>24</v>
      </c>
      <c r="E30" s="32" t="s">
        <v>25</v>
      </c>
      <c r="F30" s="27">
        <v>90000</v>
      </c>
      <c r="G30" s="27">
        <v>25</v>
      </c>
      <c r="H30" s="30">
        <f t="shared" si="0"/>
        <v>6381</v>
      </c>
      <c r="I30" s="30">
        <f t="shared" si="1"/>
        <v>2736</v>
      </c>
      <c r="J30" s="30">
        <f t="shared" si="2"/>
        <v>6390</v>
      </c>
      <c r="K30" s="30">
        <f t="shared" si="3"/>
        <v>2583</v>
      </c>
      <c r="L30" s="27">
        <v>9753.19</v>
      </c>
      <c r="M30" s="38">
        <v>822.89</v>
      </c>
      <c r="N30" s="30">
        <f t="shared" si="4"/>
        <v>900</v>
      </c>
      <c r="O30" s="30">
        <v>0</v>
      </c>
      <c r="P30" s="30">
        <f t="shared" si="5"/>
        <v>74902.81</v>
      </c>
      <c r="Q30" s="33" t="s">
        <v>4</v>
      </c>
      <c r="R30" s="29">
        <v>44682</v>
      </c>
      <c r="S30" s="29">
        <v>45047</v>
      </c>
      <c r="T30" s="29">
        <f t="shared" ref="T30:T32" si="6">S30+183</f>
        <v>45230</v>
      </c>
      <c r="U30" s="4"/>
    </row>
    <row r="31" spans="1:21" ht="25.8" x14ac:dyDescent="0.5">
      <c r="A31" s="26">
        <v>4</v>
      </c>
      <c r="B31" s="31" t="s">
        <v>39</v>
      </c>
      <c r="C31" s="31" t="s">
        <v>40</v>
      </c>
      <c r="D31" s="32" t="s">
        <v>41</v>
      </c>
      <c r="E31" s="32" t="s">
        <v>25</v>
      </c>
      <c r="F31" s="27">
        <v>90000</v>
      </c>
      <c r="G31" s="27">
        <v>25</v>
      </c>
      <c r="H31" s="30">
        <f t="shared" si="0"/>
        <v>6381</v>
      </c>
      <c r="I31" s="30">
        <f t="shared" si="1"/>
        <v>2736</v>
      </c>
      <c r="J31" s="30">
        <f t="shared" si="2"/>
        <v>6390</v>
      </c>
      <c r="K31" s="30">
        <f t="shared" si="3"/>
        <v>2583</v>
      </c>
      <c r="L31" s="27">
        <v>9753.19</v>
      </c>
      <c r="M31" s="38">
        <v>822.89</v>
      </c>
      <c r="N31" s="30">
        <f t="shared" si="4"/>
        <v>900</v>
      </c>
      <c r="O31" s="30">
        <v>0</v>
      </c>
      <c r="P31" s="30">
        <f t="shared" si="5"/>
        <v>74902.81</v>
      </c>
      <c r="Q31" s="33" t="s">
        <v>5</v>
      </c>
      <c r="R31" s="29">
        <v>44682</v>
      </c>
      <c r="S31" s="29">
        <v>45047</v>
      </c>
      <c r="T31" s="29">
        <f t="shared" si="6"/>
        <v>45230</v>
      </c>
      <c r="U31" s="4"/>
    </row>
    <row r="32" spans="1:21" ht="25.8" x14ac:dyDescent="0.5">
      <c r="A32" s="26">
        <v>5</v>
      </c>
      <c r="B32" s="31" t="s">
        <v>42</v>
      </c>
      <c r="C32" s="31" t="s">
        <v>43</v>
      </c>
      <c r="D32" s="32" t="s">
        <v>41</v>
      </c>
      <c r="E32" s="32" t="s">
        <v>25</v>
      </c>
      <c r="F32" s="27">
        <v>80000</v>
      </c>
      <c r="G32" s="27">
        <v>25</v>
      </c>
      <c r="H32" s="30">
        <f t="shared" si="0"/>
        <v>5672</v>
      </c>
      <c r="I32" s="30">
        <f t="shared" si="1"/>
        <v>2432</v>
      </c>
      <c r="J32" s="30">
        <f t="shared" si="2"/>
        <v>5680</v>
      </c>
      <c r="K32" s="30">
        <f t="shared" si="3"/>
        <v>2296</v>
      </c>
      <c r="L32" s="27">
        <v>7400.94</v>
      </c>
      <c r="M32" s="38">
        <v>822.89</v>
      </c>
      <c r="N32" s="30">
        <f t="shared" si="4"/>
        <v>800</v>
      </c>
      <c r="O32" s="30">
        <v>0</v>
      </c>
      <c r="P32" s="30">
        <f>F32-G32-I32-K32-L32-O32</f>
        <v>67846.06</v>
      </c>
      <c r="Q32" s="33" t="s">
        <v>4</v>
      </c>
      <c r="R32" s="29">
        <v>44682</v>
      </c>
      <c r="S32" s="29">
        <v>45047</v>
      </c>
      <c r="T32" s="29">
        <f t="shared" si="6"/>
        <v>45230</v>
      </c>
      <c r="U32" s="4"/>
    </row>
    <row r="33" spans="1:21" ht="25.8" x14ac:dyDescent="0.5">
      <c r="A33" s="26">
        <v>6</v>
      </c>
      <c r="B33" s="31" t="s">
        <v>28</v>
      </c>
      <c r="C33" s="31" t="s">
        <v>29</v>
      </c>
      <c r="D33" s="32" t="s">
        <v>24</v>
      </c>
      <c r="E33" s="32" t="s">
        <v>25</v>
      </c>
      <c r="F33" s="27">
        <v>80000</v>
      </c>
      <c r="G33" s="27">
        <v>25</v>
      </c>
      <c r="H33" s="30">
        <f t="shared" si="0"/>
        <v>5672</v>
      </c>
      <c r="I33" s="30">
        <f t="shared" si="1"/>
        <v>2432</v>
      </c>
      <c r="J33" s="30">
        <f t="shared" si="2"/>
        <v>5680</v>
      </c>
      <c r="K33" s="30">
        <f t="shared" si="3"/>
        <v>2296</v>
      </c>
      <c r="L33" s="27">
        <v>7400.94</v>
      </c>
      <c r="M33" s="38">
        <v>822.89</v>
      </c>
      <c r="N33" s="30">
        <f t="shared" si="4"/>
        <v>800</v>
      </c>
      <c r="O33" s="30">
        <v>0</v>
      </c>
      <c r="P33" s="30">
        <f>F33-G33-I33-K33-L33-O33</f>
        <v>67846.06</v>
      </c>
      <c r="Q33" s="33" t="s">
        <v>5</v>
      </c>
      <c r="R33" s="29">
        <v>44805</v>
      </c>
      <c r="S33" s="28" t="s">
        <v>23</v>
      </c>
      <c r="T33" s="29">
        <f t="shared" ref="T33" si="7">R33+365</f>
        <v>45170</v>
      </c>
      <c r="U33" s="4"/>
    </row>
    <row r="34" spans="1:21" ht="25.8" x14ac:dyDescent="0.5">
      <c r="A34" s="26">
        <v>7</v>
      </c>
      <c r="B34" s="31" t="s">
        <v>26</v>
      </c>
      <c r="C34" s="31" t="s">
        <v>3</v>
      </c>
      <c r="D34" s="32" t="s">
        <v>24</v>
      </c>
      <c r="E34" s="32" t="s">
        <v>25</v>
      </c>
      <c r="F34" s="27">
        <v>70000</v>
      </c>
      <c r="G34" s="27">
        <v>25</v>
      </c>
      <c r="H34" s="30">
        <f t="shared" si="0"/>
        <v>4963</v>
      </c>
      <c r="I34" s="30">
        <f t="shared" si="1"/>
        <v>2128</v>
      </c>
      <c r="J34" s="30">
        <f t="shared" si="2"/>
        <v>4970</v>
      </c>
      <c r="K34" s="30">
        <f t="shared" si="3"/>
        <v>2009</v>
      </c>
      <c r="L34" s="27">
        <v>5368.45</v>
      </c>
      <c r="M34" s="38">
        <f>F34*(1.1/100)</f>
        <v>770.00000000000011</v>
      </c>
      <c r="N34" s="30">
        <f t="shared" si="4"/>
        <v>700</v>
      </c>
      <c r="O34" s="30">
        <v>0</v>
      </c>
      <c r="P34" s="30">
        <f t="shared" si="5"/>
        <v>60469.55</v>
      </c>
      <c r="Q34" s="33" t="s">
        <v>4</v>
      </c>
      <c r="R34" s="34">
        <v>44713</v>
      </c>
      <c r="S34" s="34" t="s">
        <v>23</v>
      </c>
      <c r="T34" s="34">
        <v>45078</v>
      </c>
      <c r="U34" s="4"/>
    </row>
    <row r="35" spans="1:21" ht="25.8" x14ac:dyDescent="0.5">
      <c r="A35" s="26">
        <v>8</v>
      </c>
      <c r="B35" s="31" t="s">
        <v>33</v>
      </c>
      <c r="C35" s="31" t="s">
        <v>34</v>
      </c>
      <c r="D35" s="32" t="s">
        <v>24</v>
      </c>
      <c r="E35" s="32" t="s">
        <v>25</v>
      </c>
      <c r="F35" s="27">
        <v>70000</v>
      </c>
      <c r="G35" s="27">
        <v>25</v>
      </c>
      <c r="H35" s="30">
        <f t="shared" si="0"/>
        <v>4963</v>
      </c>
      <c r="I35" s="30">
        <f t="shared" si="1"/>
        <v>2128</v>
      </c>
      <c r="J35" s="30">
        <f t="shared" si="2"/>
        <v>4970</v>
      </c>
      <c r="K35" s="30">
        <f t="shared" si="3"/>
        <v>2009</v>
      </c>
      <c r="L35" s="27">
        <v>5368.45</v>
      </c>
      <c r="M35" s="38">
        <f t="shared" ref="M35:M36" si="8">F35*(1.1/100)</f>
        <v>770.00000000000011</v>
      </c>
      <c r="N35" s="30">
        <f t="shared" si="4"/>
        <v>700</v>
      </c>
      <c r="O35" s="30">
        <v>0</v>
      </c>
      <c r="P35" s="30">
        <f t="shared" si="5"/>
        <v>60469.55</v>
      </c>
      <c r="Q35" s="33" t="s">
        <v>4</v>
      </c>
      <c r="R35" s="34">
        <v>44896</v>
      </c>
      <c r="S35" s="34" t="s">
        <v>23</v>
      </c>
      <c r="T35" s="34">
        <f>R35+365</f>
        <v>45261</v>
      </c>
      <c r="U35" s="4"/>
    </row>
    <row r="36" spans="1:21" ht="25.8" x14ac:dyDescent="0.5">
      <c r="A36" s="26">
        <v>9</v>
      </c>
      <c r="B36" s="31" t="s">
        <v>44</v>
      </c>
      <c r="C36" s="31" t="s">
        <v>31</v>
      </c>
      <c r="D36" s="32" t="s">
        <v>24</v>
      </c>
      <c r="E36" s="32" t="s">
        <v>25</v>
      </c>
      <c r="F36" s="27">
        <v>60000</v>
      </c>
      <c r="G36" s="27">
        <v>25</v>
      </c>
      <c r="H36" s="30">
        <f t="shared" si="0"/>
        <v>4254</v>
      </c>
      <c r="I36" s="30">
        <f t="shared" si="1"/>
        <v>1824</v>
      </c>
      <c r="J36" s="30">
        <f t="shared" si="2"/>
        <v>4260</v>
      </c>
      <c r="K36" s="30">
        <f t="shared" si="3"/>
        <v>1722</v>
      </c>
      <c r="L36" s="27">
        <v>3486.65</v>
      </c>
      <c r="M36" s="38">
        <f t="shared" si="8"/>
        <v>660.00000000000011</v>
      </c>
      <c r="N36" s="30">
        <f t="shared" si="4"/>
        <v>600</v>
      </c>
      <c r="O36" s="30">
        <v>0</v>
      </c>
      <c r="P36" s="30">
        <f t="shared" si="5"/>
        <v>52942.35</v>
      </c>
      <c r="Q36" s="33" t="s">
        <v>4</v>
      </c>
      <c r="R36" s="34">
        <v>45017</v>
      </c>
      <c r="S36" s="34" t="s">
        <v>23</v>
      </c>
      <c r="T36" s="34">
        <f>R36+183</f>
        <v>45200</v>
      </c>
      <c r="U36" s="4"/>
    </row>
    <row r="37" spans="1:21" ht="25.8" x14ac:dyDescent="0.5">
      <c r="A37" s="26"/>
      <c r="B37" s="31"/>
      <c r="C37" s="31"/>
      <c r="D37" s="32"/>
      <c r="E37" s="32"/>
      <c r="F37" s="27"/>
      <c r="G37" s="27"/>
      <c r="H37" s="30"/>
      <c r="I37" s="30"/>
      <c r="J37" s="30"/>
      <c r="K37" s="30"/>
      <c r="L37" s="27"/>
      <c r="M37" s="30"/>
      <c r="N37" s="30"/>
      <c r="O37" s="30"/>
      <c r="P37" s="30"/>
      <c r="Q37" s="33"/>
      <c r="R37" s="33"/>
      <c r="S37" s="33"/>
      <c r="T37" s="33"/>
      <c r="U37" s="4"/>
    </row>
    <row r="38" spans="1:21" ht="25.8" x14ac:dyDescent="0.5">
      <c r="A38" s="4"/>
      <c r="B38" s="35" t="s">
        <v>1</v>
      </c>
      <c r="C38" s="36"/>
      <c r="D38" s="36"/>
      <c r="E38" s="36"/>
      <c r="F38" s="30">
        <f>SUM(F28:F37)</f>
        <v>740000</v>
      </c>
      <c r="G38" s="30">
        <f>SUM(G28:G36)</f>
        <v>225</v>
      </c>
      <c r="H38" s="30">
        <f>SUM(H28:H37)</f>
        <v>52466</v>
      </c>
      <c r="I38" s="30">
        <f>SUM(I28:I37)</f>
        <v>22496</v>
      </c>
      <c r="J38" s="30">
        <f>SUM(J28:J37)</f>
        <v>52540</v>
      </c>
      <c r="K38" s="30">
        <f>SUM(K28:K37)</f>
        <v>21238</v>
      </c>
      <c r="L38" s="30">
        <f>SUM(L28:L36)</f>
        <v>72742.69</v>
      </c>
      <c r="M38" s="30">
        <f>SUM(M28:M37)</f>
        <v>7137.34</v>
      </c>
      <c r="N38" s="30">
        <f>SUM(N28:N37)</f>
        <v>7400</v>
      </c>
      <c r="O38" s="30">
        <f>SUM(O28:O36)</f>
        <v>0</v>
      </c>
      <c r="P38" s="30">
        <f>SUM(P28:P36)</f>
        <v>623298.30999999994</v>
      </c>
      <c r="Q38" s="26"/>
      <c r="R38" s="26"/>
      <c r="S38" s="26"/>
      <c r="T38" s="26"/>
      <c r="U38" s="4"/>
    </row>
    <row r="39" spans="1:21" ht="15.6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15.6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11"/>
      <c r="Q40" s="10"/>
      <c r="R40" s="10"/>
      <c r="S40" s="10"/>
      <c r="T40" s="10"/>
      <c r="U40" s="10"/>
    </row>
    <row r="41" spans="1:21" ht="15.6" x14ac:dyDescent="0.3">
      <c r="B41" s="10"/>
      <c r="C41" s="10"/>
      <c r="D41" s="10"/>
      <c r="E41" s="10"/>
      <c r="F41" s="11"/>
      <c r="G41" s="10"/>
      <c r="H41" s="10"/>
      <c r="I41" s="10"/>
      <c r="J41" s="10"/>
      <c r="K41" s="10"/>
      <c r="L41" s="10"/>
      <c r="M41" s="10"/>
      <c r="N41" s="10"/>
      <c r="O41" s="11"/>
      <c r="P41" s="10"/>
      <c r="Q41" s="10"/>
      <c r="R41" s="10"/>
      <c r="S41" s="10"/>
      <c r="T41" s="10"/>
      <c r="U41" s="10"/>
    </row>
    <row r="42" spans="1:21" ht="15.6" x14ac:dyDescent="0.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1"/>
      <c r="N42" s="10"/>
      <c r="O42" s="11"/>
      <c r="P42" s="10"/>
      <c r="Q42" s="10"/>
      <c r="R42" s="10"/>
      <c r="S42" s="10"/>
      <c r="T42" s="10"/>
      <c r="U42" s="10"/>
    </row>
    <row r="43" spans="1:21" ht="15.6" x14ac:dyDescent="0.3"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0"/>
      <c r="N43" s="10"/>
      <c r="O43" s="11"/>
      <c r="P43" s="11"/>
      <c r="Q43" s="11"/>
      <c r="R43" s="10"/>
      <c r="S43" s="10"/>
      <c r="T43" s="10"/>
      <c r="U43" s="10"/>
    </row>
    <row r="44" spans="1:21" ht="15.6" x14ac:dyDescent="0.3">
      <c r="B44" s="10"/>
      <c r="C44" s="10"/>
      <c r="D44" s="10"/>
      <c r="E44" s="10"/>
      <c r="F44" s="10"/>
      <c r="G44" s="10"/>
      <c r="H44" s="11"/>
      <c r="I44" s="10"/>
      <c r="J44" s="10"/>
      <c r="K44" s="10"/>
      <c r="L44" s="10"/>
      <c r="M44" s="10"/>
      <c r="N44" s="10"/>
      <c r="O44" s="10"/>
      <c r="P44" s="37"/>
      <c r="Q44" s="11"/>
      <c r="R44" s="12"/>
      <c r="S44" s="13"/>
      <c r="T44" s="13"/>
      <c r="U44" s="10"/>
    </row>
    <row r="45" spans="1:21" ht="15.6" x14ac:dyDescent="0.3">
      <c r="B45" s="14"/>
      <c r="C45" s="10"/>
      <c r="D45" s="10"/>
      <c r="E45" s="10"/>
      <c r="F45" s="57"/>
      <c r="G45" s="52"/>
      <c r="H45" s="52"/>
      <c r="I45" s="10"/>
      <c r="J45" s="10"/>
      <c r="K45" s="10"/>
      <c r="L45" s="10"/>
      <c r="M45" s="10"/>
      <c r="N45" s="10"/>
      <c r="O45" s="11"/>
      <c r="P45" s="10"/>
      <c r="Q45" s="15"/>
      <c r="R45" s="12"/>
      <c r="S45" s="12"/>
      <c r="T45" s="12"/>
      <c r="U45" s="10"/>
    </row>
    <row r="46" spans="1:21" ht="15.6" x14ac:dyDescent="0.3">
      <c r="B46" s="16"/>
      <c r="C46" s="10"/>
      <c r="D46" s="10"/>
      <c r="E46" s="17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37"/>
      <c r="Q46" s="10"/>
      <c r="R46" s="12"/>
      <c r="S46" s="12"/>
      <c r="T46" s="12"/>
      <c r="U46" s="10"/>
    </row>
    <row r="47" spans="1:21" ht="15.6" x14ac:dyDescent="0.3">
      <c r="B47" s="10"/>
      <c r="C47" s="10"/>
      <c r="D47" s="10"/>
      <c r="E47" s="17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8"/>
      <c r="R47" s="19"/>
      <c r="S47" s="19"/>
      <c r="T47" s="19"/>
      <c r="U47" s="10"/>
    </row>
    <row r="48" spans="1:21" ht="15.6" x14ac:dyDescent="0.3">
      <c r="B48" s="10"/>
      <c r="C48" s="10"/>
      <c r="D48" s="10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8"/>
      <c r="R48" s="10"/>
      <c r="S48" s="10"/>
      <c r="T48" s="10"/>
      <c r="U48" s="10"/>
    </row>
    <row r="49" spans="2:21" ht="15.6" x14ac:dyDescent="0.3">
      <c r="B49" s="20"/>
      <c r="C49" s="20"/>
      <c r="D49" s="16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8"/>
      <c r="R49" s="10"/>
      <c r="S49" s="10"/>
      <c r="T49" s="10"/>
      <c r="U49" s="10"/>
    </row>
    <row r="50" spans="2:21" ht="15.6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2:21" ht="15.6" x14ac:dyDescent="0.3">
      <c r="B51" s="10"/>
      <c r="C51" s="10"/>
      <c r="D51" s="10"/>
      <c r="E51" s="10"/>
      <c r="F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2:21" ht="15.6" x14ac:dyDescent="0.3">
      <c r="B52" s="10"/>
      <c r="C52" s="10"/>
      <c r="D52" s="10"/>
      <c r="E52" s="10"/>
      <c r="F52" s="10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10"/>
    </row>
    <row r="53" spans="2:21" ht="15.6" x14ac:dyDescent="0.3">
      <c r="B53" s="10"/>
      <c r="C53" s="10"/>
      <c r="D53" s="22"/>
      <c r="E53" s="22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</row>
    <row r="54" spans="2:21" ht="15.6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2:21" ht="15.6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2:21" ht="15.6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2:21" ht="15.6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2:21" ht="15.6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2:21" ht="15.6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2:21" ht="15.6" x14ac:dyDescent="0.3">
      <c r="B60" s="10"/>
      <c r="C60" s="10"/>
      <c r="D60" s="10"/>
      <c r="E60" s="10"/>
      <c r="F60" s="10"/>
      <c r="G60" s="52"/>
      <c r="H60" s="52"/>
      <c r="I60" s="52"/>
      <c r="J60" s="52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2:21" ht="15.6" x14ac:dyDescent="0.3">
      <c r="B61" s="10"/>
      <c r="C61" s="10"/>
      <c r="D61" s="10"/>
      <c r="E61" s="10"/>
      <c r="F61" s="10"/>
      <c r="G61" s="52" t="s">
        <v>32</v>
      </c>
      <c r="H61" s="52"/>
      <c r="I61" s="52"/>
      <c r="J61" s="52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2:21" ht="15.6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2:21" ht="15.6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2:21" ht="15.6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</sheetData>
  <mergeCells count="23">
    <mergeCell ref="G61:J61"/>
    <mergeCell ref="G60:J60"/>
    <mergeCell ref="S26:S27"/>
    <mergeCell ref="T26:T27"/>
    <mergeCell ref="F45:H45"/>
    <mergeCell ref="R26:R27"/>
    <mergeCell ref="Q26:Q27"/>
    <mergeCell ref="G26:G27"/>
    <mergeCell ref="M26:M27"/>
    <mergeCell ref="N26:N27"/>
    <mergeCell ref="O26:O27"/>
    <mergeCell ref="P26:P27"/>
    <mergeCell ref="L26:L27"/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</mergeCells>
  <printOptions horizontalCentered="1"/>
  <pageMargins left="0.70866141732283472" right="0.70866141732283472" top="1.1417322834645669" bottom="0.74803149606299213" header="0.31496062992125984" footer="0.31496062992125984"/>
  <pageSetup scale="15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EA4CD9-F8A0-44E7-AF67-A8B6EA01DEBF}"/>
</file>

<file path=customXml/itemProps2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3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2023-07-10T14:53:22Z</cp:lastPrinted>
  <dcterms:created xsi:type="dcterms:W3CDTF">2021-02-24T17:51:00Z</dcterms:created>
  <dcterms:modified xsi:type="dcterms:W3CDTF">2023-07-11T15:05:16Z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