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AGOSTO\RRHH\"/>
    </mc:Choice>
  </mc:AlternateContent>
  <xr:revisionPtr revIDLastSave="0" documentId="13_ncr:1_{6A26A215-0BFF-46EE-8035-C295F07B8BC7}" xr6:coauthVersionLast="47" xr6:coauthVersionMax="47" xr10:uidLastSave="{00000000-0000-0000-0000-000000000000}"/>
  <bookViews>
    <workbookView xWindow="-120" yWindow="-120" windowWidth="20730" windowHeight="11160" tabRatio="595" xr2:uid="{00000000-000D-0000-FFFF-FFFF00000000}"/>
  </bookViews>
  <sheets>
    <sheet name="Hoja1" sheetId="1" r:id="rId1"/>
  </sheets>
  <definedNames>
    <definedName name="_xlnm.Print_Area" localSheetId="0">Hoja1!$A$1:$S$71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" l="1"/>
  <c r="S51" i="1"/>
  <c r="N62" i="1"/>
  <c r="S45" i="1"/>
  <c r="G45" i="1"/>
  <c r="H45" i="1"/>
  <c r="I45" i="1"/>
  <c r="J45" i="1"/>
  <c r="L45" i="1"/>
  <c r="M45" i="1"/>
  <c r="S33" i="1"/>
  <c r="L33" i="1"/>
  <c r="G33" i="1"/>
  <c r="H33" i="1"/>
  <c r="I33" i="1"/>
  <c r="J33" i="1"/>
  <c r="M33" i="1"/>
  <c r="E62" i="1"/>
  <c r="S54" i="1"/>
  <c r="O33" i="1" l="1"/>
  <c r="O45" i="1"/>
  <c r="S28" i="1"/>
  <c r="S59" i="1"/>
  <c r="G59" i="1"/>
  <c r="H59" i="1"/>
  <c r="I59" i="1"/>
  <c r="J59" i="1"/>
  <c r="L59" i="1"/>
  <c r="M59" i="1"/>
  <c r="S32" i="1"/>
  <c r="G32" i="1"/>
  <c r="H32" i="1"/>
  <c r="I32" i="1"/>
  <c r="J32" i="1"/>
  <c r="M32" i="1"/>
  <c r="S60" i="1"/>
  <c r="K62" i="1"/>
  <c r="F62" i="1"/>
  <c r="G60" i="1"/>
  <c r="H60" i="1"/>
  <c r="I60" i="1"/>
  <c r="J60" i="1"/>
  <c r="L60" i="1"/>
  <c r="M60" i="1"/>
  <c r="S58" i="1"/>
  <c r="G58" i="1"/>
  <c r="H58" i="1"/>
  <c r="I58" i="1"/>
  <c r="J58" i="1"/>
  <c r="L58" i="1"/>
  <c r="M58" i="1"/>
  <c r="S36" i="1"/>
  <c r="S48" i="1"/>
  <c r="G48" i="1"/>
  <c r="H48" i="1"/>
  <c r="I48" i="1"/>
  <c r="J48" i="1"/>
  <c r="L48" i="1"/>
  <c r="M48" i="1"/>
  <c r="S44" i="1"/>
  <c r="G44" i="1"/>
  <c r="H44" i="1"/>
  <c r="I44" i="1"/>
  <c r="J44" i="1"/>
  <c r="L44" i="1"/>
  <c r="M44" i="1"/>
  <c r="S53" i="1"/>
  <c r="S52" i="1"/>
  <c r="G53" i="1"/>
  <c r="H53" i="1"/>
  <c r="I53" i="1"/>
  <c r="J53" i="1"/>
  <c r="L53" i="1"/>
  <c r="M53" i="1"/>
  <c r="G52" i="1"/>
  <c r="H52" i="1"/>
  <c r="I52" i="1"/>
  <c r="J52" i="1"/>
  <c r="L52" i="1"/>
  <c r="M52" i="1"/>
  <c r="S56" i="1"/>
  <c r="S35" i="1"/>
  <c r="G31" i="1"/>
  <c r="H31" i="1"/>
  <c r="I31" i="1"/>
  <c r="J31" i="1"/>
  <c r="M31" i="1"/>
  <c r="S41" i="1"/>
  <c r="S38" i="1"/>
  <c r="G38" i="1"/>
  <c r="H38" i="1"/>
  <c r="I38" i="1"/>
  <c r="J38" i="1"/>
  <c r="L38" i="1"/>
  <c r="M38" i="1"/>
  <c r="G41" i="1"/>
  <c r="H41" i="1"/>
  <c r="I41" i="1"/>
  <c r="J41" i="1"/>
  <c r="L41" i="1"/>
  <c r="M41" i="1"/>
  <c r="L34" i="1"/>
  <c r="S34" i="1"/>
  <c r="G34" i="1"/>
  <c r="H34" i="1"/>
  <c r="I34" i="1"/>
  <c r="J34" i="1"/>
  <c r="M34" i="1"/>
  <c r="S26" i="1"/>
  <c r="G26" i="1"/>
  <c r="H26" i="1"/>
  <c r="I26" i="1"/>
  <c r="J26" i="1"/>
  <c r="M26" i="1"/>
  <c r="S24" i="1"/>
  <c r="S25" i="1"/>
  <c r="G25" i="1"/>
  <c r="H25" i="1"/>
  <c r="I25" i="1"/>
  <c r="J25" i="1"/>
  <c r="M25" i="1"/>
  <c r="G24" i="1"/>
  <c r="H24" i="1"/>
  <c r="I24" i="1"/>
  <c r="J24" i="1"/>
  <c r="M24" i="1"/>
  <c r="S23" i="1"/>
  <c r="G23" i="1"/>
  <c r="H23" i="1"/>
  <c r="I23" i="1"/>
  <c r="J23" i="1"/>
  <c r="M23" i="1"/>
  <c r="S18" i="1"/>
  <c r="G18" i="1"/>
  <c r="M18" i="1"/>
  <c r="J18" i="1"/>
  <c r="I18" i="1"/>
  <c r="H18" i="1"/>
  <c r="S49" i="1"/>
  <c r="S39" i="1"/>
  <c r="S46" i="1"/>
  <c r="S27" i="1"/>
  <c r="S22" i="1"/>
  <c r="S20" i="1"/>
  <c r="S55" i="1"/>
  <c r="S57" i="1"/>
  <c r="S50" i="1"/>
  <c r="S47" i="1"/>
  <c r="S37" i="1"/>
  <c r="S29" i="1"/>
  <c r="S30" i="1"/>
  <c r="S42" i="1"/>
  <c r="S40" i="1"/>
  <c r="S19" i="1"/>
  <c r="L36" i="1"/>
  <c r="L37" i="1"/>
  <c r="L40" i="1"/>
  <c r="L42" i="1"/>
  <c r="L43" i="1"/>
  <c r="L46" i="1"/>
  <c r="L39" i="1"/>
  <c r="L47" i="1"/>
  <c r="L49" i="1"/>
  <c r="L50" i="1"/>
  <c r="L51" i="1"/>
  <c r="L54" i="1"/>
  <c r="L55" i="1"/>
  <c r="L56" i="1"/>
  <c r="L57" i="1"/>
  <c r="G20" i="1"/>
  <c r="G21" i="1"/>
  <c r="G22" i="1"/>
  <c r="G27" i="1"/>
  <c r="G28" i="1"/>
  <c r="G29" i="1"/>
  <c r="G30" i="1"/>
  <c r="G35" i="1"/>
  <c r="G36" i="1"/>
  <c r="G37" i="1"/>
  <c r="G40" i="1"/>
  <c r="G42" i="1"/>
  <c r="G43" i="1"/>
  <c r="G46" i="1"/>
  <c r="G39" i="1"/>
  <c r="G47" i="1"/>
  <c r="G49" i="1"/>
  <c r="G50" i="1"/>
  <c r="G51" i="1"/>
  <c r="G54" i="1"/>
  <c r="G55" i="1"/>
  <c r="G56" i="1"/>
  <c r="G57" i="1"/>
  <c r="H29" i="1"/>
  <c r="I29" i="1"/>
  <c r="J29" i="1"/>
  <c r="M29" i="1"/>
  <c r="H43" i="1"/>
  <c r="I43" i="1"/>
  <c r="J43" i="1"/>
  <c r="M43" i="1"/>
  <c r="H47" i="1"/>
  <c r="I47" i="1"/>
  <c r="J47" i="1"/>
  <c r="M47" i="1"/>
  <c r="H37" i="1"/>
  <c r="I37" i="1"/>
  <c r="J37" i="1"/>
  <c r="M37" i="1"/>
  <c r="H50" i="1"/>
  <c r="I50" i="1"/>
  <c r="J50" i="1"/>
  <c r="M50" i="1"/>
  <c r="H54" i="1"/>
  <c r="I54" i="1"/>
  <c r="J54" i="1"/>
  <c r="M54" i="1"/>
  <c r="H30" i="1"/>
  <c r="I30" i="1"/>
  <c r="J30" i="1"/>
  <c r="M30" i="1"/>
  <c r="H35" i="1"/>
  <c r="I35" i="1"/>
  <c r="J35" i="1"/>
  <c r="M35" i="1"/>
  <c r="M19" i="1"/>
  <c r="M51" i="1"/>
  <c r="M57" i="1"/>
  <c r="M55" i="1"/>
  <c r="M40" i="1"/>
  <c r="M56" i="1"/>
  <c r="M42" i="1"/>
  <c r="M46" i="1"/>
  <c r="M21" i="1"/>
  <c r="M39" i="1"/>
  <c r="M27" i="1"/>
  <c r="M22" i="1"/>
  <c r="M49" i="1"/>
  <c r="M20" i="1"/>
  <c r="M28" i="1"/>
  <c r="M36" i="1"/>
  <c r="H28" i="1"/>
  <c r="I28" i="1"/>
  <c r="J28" i="1"/>
  <c r="J19" i="1"/>
  <c r="J51" i="1"/>
  <c r="J57" i="1"/>
  <c r="J55" i="1"/>
  <c r="J40" i="1"/>
  <c r="J56" i="1"/>
  <c r="J42" i="1"/>
  <c r="J46" i="1"/>
  <c r="J21" i="1"/>
  <c r="J39" i="1"/>
  <c r="J27" i="1"/>
  <c r="J22" i="1"/>
  <c r="J49" i="1"/>
  <c r="J20" i="1"/>
  <c r="J36" i="1"/>
  <c r="I19" i="1"/>
  <c r="I51" i="1"/>
  <c r="I57" i="1"/>
  <c r="I55" i="1"/>
  <c r="I40" i="1"/>
  <c r="I56" i="1"/>
  <c r="I42" i="1"/>
  <c r="I46" i="1"/>
  <c r="I21" i="1"/>
  <c r="I39" i="1"/>
  <c r="I27" i="1"/>
  <c r="I22" i="1"/>
  <c r="I49" i="1"/>
  <c r="I20" i="1"/>
  <c r="I36" i="1"/>
  <c r="G19" i="1"/>
  <c r="H19" i="1"/>
  <c r="H51" i="1"/>
  <c r="H57" i="1"/>
  <c r="H55" i="1"/>
  <c r="O55" i="1" s="1"/>
  <c r="H40" i="1"/>
  <c r="H56" i="1"/>
  <c r="H42" i="1"/>
  <c r="H46" i="1"/>
  <c r="H21" i="1"/>
  <c r="H39" i="1"/>
  <c r="H27" i="1"/>
  <c r="O27" i="1" s="1"/>
  <c r="H22" i="1"/>
  <c r="H49" i="1"/>
  <c r="H20" i="1"/>
  <c r="H36" i="1"/>
  <c r="O26" i="1" l="1"/>
  <c r="O32" i="1"/>
  <c r="O60" i="1"/>
  <c r="O59" i="1"/>
  <c r="M62" i="1"/>
  <c r="L62" i="1"/>
  <c r="I62" i="1"/>
  <c r="J62" i="1"/>
  <c r="H62" i="1"/>
  <c r="G62" i="1"/>
  <c r="O58" i="1"/>
  <c r="O38" i="1"/>
  <c r="O42" i="1"/>
  <c r="O48" i="1"/>
  <c r="O36" i="1"/>
  <c r="O21" i="1"/>
  <c r="O56" i="1"/>
  <c r="O53" i="1"/>
  <c r="O40" i="1"/>
  <c r="O44" i="1"/>
  <c r="O30" i="1"/>
  <c r="O25" i="1"/>
  <c r="O46" i="1"/>
  <c r="O54" i="1"/>
  <c r="O47" i="1"/>
  <c r="O52" i="1"/>
  <c r="O35" i="1"/>
  <c r="O24" i="1"/>
  <c r="O41" i="1"/>
  <c r="O43" i="1"/>
  <c r="O20" i="1"/>
  <c r="O51" i="1"/>
  <c r="O23" i="1"/>
  <c r="O37" i="1"/>
  <c r="O29" i="1"/>
  <c r="O50" i="1"/>
  <c r="O31" i="1"/>
  <c r="O49" i="1"/>
  <c r="O22" i="1"/>
  <c r="O19" i="1"/>
  <c r="O28" i="1"/>
  <c r="O34" i="1"/>
  <c r="O39" i="1"/>
  <c r="O18" i="1"/>
  <c r="O57" i="1" l="1"/>
  <c r="O62" i="1" s="1"/>
  <c r="O64" i="1" s="1"/>
</calcChain>
</file>

<file path=xl/sharedStrings.xml><?xml version="1.0" encoding="utf-8"?>
<sst xmlns="http://schemas.openxmlformats.org/spreadsheetml/2006/main" count="258" uniqueCount="128">
  <si>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</si>
  <si>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</si>
  <si>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</si>
  <si>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</si>
  <si>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</si>
  <si>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</si>
  <si>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</si>
  <si>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</si>
  <si>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</si>
  <si>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</si>
  <si>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</si>
  <si>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</si>
  <si>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</si>
  <si>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</si>
  <si>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</si>
  <si>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</si>
  <si>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</si>
  <si>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</si>
  <si>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</si>
  <si>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</si>
  <si>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</si>
  <si>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</si>
  <si>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</si>
  <si>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</si>
  <si>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</si>
  <si>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</si>
  <si>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</si>
  <si>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</si>
  <si>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</si>
  <si>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</si>
  <si>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</si>
  <si>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</si>
  <si>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</si>
  <si>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</si>
  <si>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</si>
  <si>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</si>
  <si>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</si>
  <si>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</si>
  <si>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</si>
  <si>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</si>
  <si>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</si>
  <si>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ASISTENTE EJECUTIVA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</si>
  <si>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</si>
  <si>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</si>
  <si>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</si>
  <si>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</si>
  <si>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</si>
  <si>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</si>
  <si>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</si>
  <si>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</si>
  <si>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</si>
  <si>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</si>
  <si>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</si>
  <si>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</si>
  <si>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</si>
  <si>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</si>
  <si>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</si>
  <si>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</si>
  <si>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</si>
  <si>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</si>
  <si>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</si>
  <si>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</si>
  <si>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</si>
  <si>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</si>
  <si>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CAMILA FELIZ BACHA</t>
  </si>
  <si>
    <t>MARIA ORALIS MOLINA MORILLO</t>
  </si>
  <si>
    <t>COORD. DE RECURSOS HUMANOS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</si>
  <si>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</si>
  <si>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</si>
  <si>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</si>
  <si>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</si>
  <si>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</si>
  <si>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</si>
  <si>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</si>
  <si>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</si>
  <si>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</si>
  <si>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</si>
  <si>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</si>
  <si>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</si>
  <si>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</si>
  <si>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</si>
  <si>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</si>
  <si>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</si>
  <si>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</si>
  <si>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</si>
  <si>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</si>
  <si>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</si>
  <si>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</si>
  <si>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</si>
  <si>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</si>
  <si>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</si>
  <si>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</si>
  <si>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</si>
  <si>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</si>
  <si>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</si>
  <si>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COORDINADORA PUERTO II</t>
  </si>
  <si>
    <t>JORGE GUILLERMO DOMINGUEZ MICHELEN</t>
  </si>
  <si>
    <t>ABOGADO I</t>
  </si>
  <si>
    <t>FOTOGRAFA</t>
  </si>
  <si>
    <t>CARTA COMPROMISO</t>
  </si>
  <si>
    <t>YESENIA N. RUIZ PEREZ</t>
  </si>
  <si>
    <t>COORDINADOR DE RR. HH.</t>
  </si>
  <si>
    <t>MARLENY SHECARLIT PEÑA NUÑEZ</t>
  </si>
  <si>
    <t>JESUS GARCIA HILARIO</t>
  </si>
  <si>
    <t>LESLIE CRISTINA GARCIA MORA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</si>
  <si>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</si>
  <si>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</si>
  <si>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</si>
  <si>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</si>
  <si>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</si>
  <si>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</si>
  <si>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</si>
  <si>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</si>
  <si>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</si>
  <si>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</si>
  <si>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</si>
  <si>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</si>
  <si>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</si>
  <si>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</si>
  <si>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AGOSTO-2022</t>
  </si>
  <si>
    <t>KATHERINE KATE LEBRON DIAZ</t>
  </si>
  <si>
    <t>ANALISTA DE PROYECTOS</t>
  </si>
  <si>
    <t>CARLOS OMAR CAPELLAN MATOS</t>
  </si>
  <si>
    <t>TECNICO DE CONTABILIDAD</t>
  </si>
  <si>
    <t>YANIRA ALTAGRACIA REYES ADRIAN</t>
  </si>
  <si>
    <t>JUAN CARLOS MARTÍNEZ CORDERO</t>
  </si>
  <si>
    <t>YADERLY MIGUELINA MARTÍNEZ MARTÍNEZ</t>
  </si>
  <si>
    <t>LUIS EDWARD FERRERAS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</si>
</sst>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164" fontId="11" fillId="0" borderId="2" xfId="2" applyNumberFormat="1" applyFont="1" applyFill="1" applyBorder="1" applyAlignment="1">
      <alignment horizontal="left" vertical="center"/>
    </xf>
    <xf numFmtId="164" fontId="11" fillId="0" borderId="1" xfId="2" applyNumberFormat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64" fontId="11" fillId="0" borderId="1" xfId="2" applyNumberFormat="1" applyFont="1" applyFill="1" applyBorder="1" applyAlignment="1">
      <alignment horizontal="left" vertical="center" wrapText="1"/>
    </xf>
    <xf numFmtId="164" fontId="11" fillId="0" borderId="2" xfId="2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1" fillId="0" borderId="2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1" fillId="2" borderId="1" xfId="2" applyNumberFormat="1" applyFont="1" applyFill="1" applyBorder="1" applyAlignment="1">
      <alignment horizontal="left" vertical="center"/>
    </xf>
    <xf numFmtId="0" fontId="11" fillId="0" borderId="2" xfId="2" applyNumberFormat="1" applyFont="1" applyFill="1" applyBorder="1" applyAlignment="1">
      <alignment horizontal="left" vertical="center"/>
    </xf>
    <xf numFmtId="0" fontId="11" fillId="0" borderId="1" xfId="2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43" fontId="2" fillId="0" borderId="0" xfId="1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/>
    </xf>
    <xf numFmtId="0" fontId="7" fillId="0" borderId="0" xfId="0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/>
    </xf>
    <xf numFmtId="164" fontId="11" fillId="2" borderId="1" xfId="2" applyNumberFormat="1" applyFont="1" applyFill="1" applyBorder="1" applyAlignment="1">
      <alignment horizontal="left" vertical="center" wrapText="1"/>
    </xf>
    <xf numFmtId="4" fontId="11" fillId="2" borderId="1" xfId="2" applyNumberFormat="1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4" fontId="6" fillId="6" borderId="1" xfId="0" applyNumberFormat="1" applyFont="1" applyFill="1" applyBorder="1" applyAlignment="1">
      <alignment horizontal="left" vertical="center" wrapText="1"/>
    </xf>
    <xf numFmtId="4" fontId="6" fillId="7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4" fontId="12" fillId="0" borderId="1" xfId="3" applyNumberFormat="1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4" fontId="12" fillId="0" borderId="2" xfId="3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14" fontId="9" fillId="0" borderId="0" xfId="0" applyNumberFormat="1" applyFont="1" applyFill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3762375</xdr:colOff>
      <xdr:row>0</xdr:row>
      <xdr:rowOff>47624</xdr:rowOff>
    </xdr:from>
    <xdr:to>
      <xdr:col>9</xdr:col>
      <xdr:colOff>90487</xdr:colOff>
      <xdr:row>13</xdr:row>
      <xdr:rowOff>357186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049375" y="47624"/>
          <a:ext cx="12711112" cy="435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T78"/>
  <sheetViews>
    <sheetView tabSelected="1" topLeftCell="A13" zoomScale="40" zoomScaleNormal="40" zoomScaleSheetLayoutView="57" workbookViewId="0">
      <selection activeCell="C24" sqref="C24"/>
    </sheetView>
  </sheetViews>
  <sheetFormatPr baseColWidth="10" defaultColWidth="11.42578125" defaultRowHeight="15" x14ac:dyDescent="0.25"/>
  <cols>
    <col min="1" max="1" width="77.42578125" style="23" customWidth="1"/>
    <col min="2" max="2" width="76.7109375" style="23" customWidth="1"/>
    <col min="3" max="3" width="100.28515625" style="40" customWidth="1"/>
    <col min="4" max="4" width="39.7109375" style="32" customWidth="1"/>
    <col min="5" max="5" width="24.42578125" style="32" customWidth="1"/>
    <col min="6" max="6" width="17" style="32" customWidth="1"/>
    <col min="7" max="7" width="23.140625" style="32" customWidth="1"/>
    <col min="8" max="8" width="20.140625" style="32" customWidth="1"/>
    <col min="9" max="9" width="21.140625" style="32" customWidth="1"/>
    <col min="10" max="10" width="21" style="32" customWidth="1"/>
    <col min="11" max="11" width="22.7109375" style="32" customWidth="1"/>
    <col min="12" max="12" width="19.7109375" style="32" customWidth="1"/>
    <col min="13" max="13" width="19.140625" style="32" customWidth="1"/>
    <col min="14" max="14" width="22" style="32" customWidth="1"/>
    <col min="15" max="15" width="24.5703125" style="41" customWidth="1"/>
    <col min="16" max="16" width="17.140625" style="32" bestFit="1" customWidth="1"/>
    <col min="17" max="17" width="25.42578125" style="32" customWidth="1"/>
    <col min="18" max="18" width="24.28515625" style="32" customWidth="1"/>
    <col min="19" max="19" width="24.140625" style="32" customWidth="1"/>
    <col min="20" max="20" width="11.42578125" style="32"/>
  </cols>
  <sheetData>
    <row r="1" spans="1:26" ht="26.25" x14ac:dyDescent="0.4">
      <c r="A1" s="20"/>
      <c r="B1" s="20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31"/>
      <c r="S1" s="31"/>
    </row>
    <row r="2" spans="1:26" ht="26.25" x14ac:dyDescent="0.4">
      <c r="A2" s="20"/>
      <c r="B2" s="20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31"/>
      <c r="S2" s="31"/>
    </row>
    <row r="3" spans="1:26" ht="26.25" x14ac:dyDescent="0.4">
      <c r="A3" s="20"/>
      <c r="B3" s="20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31"/>
      <c r="S3" s="31"/>
    </row>
    <row r="4" spans="1:26" ht="26.25" x14ac:dyDescent="0.4">
      <c r="A4" s="20"/>
      <c r="B4" s="20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3"/>
      <c r="R4" s="31"/>
      <c r="S4" s="31"/>
    </row>
    <row r="5" spans="1:26" ht="26.25" x14ac:dyDescent="0.4">
      <c r="A5" s="21"/>
      <c r="B5" s="21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5"/>
    </row>
    <row r="6" spans="1:26" ht="26.25" x14ac:dyDescent="0.4">
      <c r="A6" s="21"/>
      <c r="B6" s="21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35"/>
    </row>
    <row r="7" spans="1:26" ht="26.25" x14ac:dyDescent="0.4">
      <c r="A7" s="21"/>
      <c r="B7" s="21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  <c r="P7" s="35"/>
    </row>
    <row r="8" spans="1:26" ht="26.25" x14ac:dyDescent="0.4">
      <c r="A8" s="21"/>
      <c r="B8" s="21"/>
      <c r="C8" s="34"/>
      <c r="D8" s="35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R8" s="38"/>
      <c r="S8" s="38"/>
      <c r="T8" s="38"/>
    </row>
    <row r="9" spans="1:26" ht="26.25" x14ac:dyDescent="0.4">
      <c r="A9" s="22"/>
      <c r="B9" s="22"/>
      <c r="C9" s="34"/>
      <c r="D9" s="35"/>
      <c r="E9" s="39"/>
      <c r="F9" s="39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  <c r="R9" s="38"/>
      <c r="S9" s="38"/>
    </row>
    <row r="10" spans="1:26" ht="26.25" x14ac:dyDescent="0.4">
      <c r="A10" s="22"/>
      <c r="B10" s="22"/>
      <c r="C10" s="34"/>
      <c r="D10" s="35"/>
      <c r="E10" s="39"/>
      <c r="F10" s="39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8"/>
      <c r="R10" s="38"/>
      <c r="S10" s="38"/>
    </row>
    <row r="11" spans="1:26" ht="26.25" x14ac:dyDescent="0.4">
      <c r="A11" s="22"/>
      <c r="B11" s="22"/>
      <c r="C11" s="34"/>
      <c r="D11" s="35"/>
      <c r="E11" s="39"/>
      <c r="F11" s="39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 s="38"/>
      <c r="S11" s="38"/>
    </row>
    <row r="12" spans="1:26" x14ac:dyDescent="0.25">
      <c r="T12" s="41"/>
      <c r="U12" s="1"/>
      <c r="V12" s="1"/>
      <c r="W12" s="1"/>
      <c r="X12" s="1"/>
      <c r="Y12" s="1"/>
      <c r="Z12" s="1"/>
    </row>
    <row r="13" spans="1:26" x14ac:dyDescent="0.25">
      <c r="T13" s="41"/>
      <c r="U13" s="1"/>
      <c r="V13" s="1"/>
      <c r="W13" s="1"/>
      <c r="X13" s="1"/>
      <c r="Y13" s="1"/>
      <c r="Z13" s="1"/>
    </row>
    <row r="14" spans="1:26" ht="58.5" customHeight="1" x14ac:dyDescent="0.4">
      <c r="A14" s="42" t="s">
        <v>16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36"/>
      <c r="U14" s="1"/>
      <c r="V14" s="1"/>
      <c r="W14" s="1"/>
      <c r="X14" s="1"/>
      <c r="Y14" s="1"/>
      <c r="Z14" s="1"/>
    </row>
    <row r="15" spans="1:26" ht="26.25" x14ac:dyDescent="0.4">
      <c r="A15" s="43" t="s">
        <v>119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36"/>
      <c r="U15" s="1"/>
      <c r="V15" s="1"/>
      <c r="W15" s="1"/>
      <c r="X15" s="1"/>
      <c r="Y15" s="1"/>
      <c r="Z15" s="1"/>
    </row>
    <row r="16" spans="1:26" s="18" customFormat="1" ht="26.25" x14ac:dyDescent="0.4">
      <c r="A16" s="44" t="s">
        <v>0</v>
      </c>
      <c r="B16" s="24" t="s">
        <v>42</v>
      </c>
      <c r="C16" s="45" t="s">
        <v>17</v>
      </c>
      <c r="D16" s="24" t="s">
        <v>43</v>
      </c>
      <c r="E16" s="46" t="s">
        <v>45</v>
      </c>
      <c r="F16" s="46" t="s">
        <v>55</v>
      </c>
      <c r="G16" s="47" t="s">
        <v>47</v>
      </c>
      <c r="H16" s="47"/>
      <c r="I16" s="48" t="s">
        <v>48</v>
      </c>
      <c r="J16" s="48"/>
      <c r="K16" s="49" t="s">
        <v>49</v>
      </c>
      <c r="L16" s="50" t="s">
        <v>54</v>
      </c>
      <c r="M16" s="50" t="s">
        <v>53</v>
      </c>
      <c r="N16" s="51" t="s">
        <v>51</v>
      </c>
      <c r="O16" s="52" t="s">
        <v>52</v>
      </c>
      <c r="P16" s="53" t="s">
        <v>46</v>
      </c>
      <c r="Q16" s="53" t="s">
        <v>80</v>
      </c>
      <c r="R16" s="53" t="s">
        <v>81</v>
      </c>
      <c r="S16" s="53" t="s">
        <v>82</v>
      </c>
      <c r="T16" s="54"/>
      <c r="U16" s="17"/>
      <c r="V16" s="17"/>
      <c r="W16" s="17"/>
      <c r="X16" s="17"/>
      <c r="Y16" s="17"/>
      <c r="Z16" s="17"/>
    </row>
    <row r="17" spans="1:150" s="11" customFormat="1" ht="33" customHeight="1" x14ac:dyDescent="0.4">
      <c r="A17" s="44"/>
      <c r="B17" s="24"/>
      <c r="C17" s="45"/>
      <c r="D17" s="24"/>
      <c r="E17" s="46"/>
      <c r="F17" s="46"/>
      <c r="G17" s="55" t="s">
        <v>58</v>
      </c>
      <c r="H17" s="55" t="s">
        <v>50</v>
      </c>
      <c r="I17" s="56" t="s">
        <v>58</v>
      </c>
      <c r="J17" s="56" t="s">
        <v>50</v>
      </c>
      <c r="K17" s="49"/>
      <c r="L17" s="50"/>
      <c r="M17" s="50"/>
      <c r="N17" s="51"/>
      <c r="O17" s="52"/>
      <c r="P17" s="53"/>
      <c r="Q17" s="53"/>
      <c r="R17" s="53"/>
      <c r="S17" s="53"/>
      <c r="T17" s="57"/>
      <c r="U17" s="10"/>
      <c r="V17" s="10"/>
      <c r="W17" s="10"/>
      <c r="X17" s="10"/>
      <c r="Y17" s="10"/>
      <c r="Z17" s="10"/>
    </row>
    <row r="18" spans="1:150" s="2" customFormat="1" ht="52.5" x14ac:dyDescent="0.4">
      <c r="A18" s="6" t="s">
        <v>83</v>
      </c>
      <c r="B18" s="6" t="s">
        <v>84</v>
      </c>
      <c r="C18" s="12" t="s">
        <v>85</v>
      </c>
      <c r="D18" s="5" t="s">
        <v>99</v>
      </c>
      <c r="E18" s="58">
        <v>116000</v>
      </c>
      <c r="F18" s="58">
        <v>25</v>
      </c>
      <c r="G18" s="59">
        <f>(E18*7.09/100)</f>
        <v>8224.4</v>
      </c>
      <c r="H18" s="59">
        <f t="shared" ref="H18" si="0">(E18)*3.04/100</f>
        <v>3526.4</v>
      </c>
      <c r="I18" s="59">
        <f t="shared" ref="I18" si="1">(E18)*7.1/100</f>
        <v>8236</v>
      </c>
      <c r="J18" s="59">
        <f t="shared" ref="J18" si="2">(E18)*2.87/100</f>
        <v>3329.2</v>
      </c>
      <c r="K18" s="58">
        <v>15869.04</v>
      </c>
      <c r="L18" s="59">
        <v>715.55</v>
      </c>
      <c r="M18" s="59">
        <f t="shared" ref="M18" si="3">(E18)*1/100</f>
        <v>1160</v>
      </c>
      <c r="N18" s="59">
        <v>0</v>
      </c>
      <c r="O18" s="59">
        <f>E18-F18-H18-J18-K18-N18</f>
        <v>93250.360000000015</v>
      </c>
      <c r="P18" s="60" t="s">
        <v>40</v>
      </c>
      <c r="Q18" s="61">
        <v>44682</v>
      </c>
      <c r="R18" s="60" t="s">
        <v>86</v>
      </c>
      <c r="S18" s="61">
        <f>Q18+365</f>
        <v>45047</v>
      </c>
      <c r="T18" s="30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</row>
    <row r="19" spans="1:150" s="1" customFormat="1" ht="26.25" x14ac:dyDescent="0.4">
      <c r="A19" s="19" t="s">
        <v>1</v>
      </c>
      <c r="B19" s="25" t="s">
        <v>57</v>
      </c>
      <c r="C19" s="13" t="s">
        <v>57</v>
      </c>
      <c r="D19" s="4" t="s">
        <v>44</v>
      </c>
      <c r="E19" s="62">
        <v>100000</v>
      </c>
      <c r="F19" s="62">
        <v>25</v>
      </c>
      <c r="G19" s="63">
        <f>(E19*7.09/100)</f>
        <v>7090</v>
      </c>
      <c r="H19" s="63">
        <f t="shared" ref="H19:H48" si="4">(E19)*3.04/100</f>
        <v>3040</v>
      </c>
      <c r="I19" s="63">
        <f t="shared" ref="I19:I48" si="5">(E19)*7.1/100</f>
        <v>7100</v>
      </c>
      <c r="J19" s="63">
        <f t="shared" ref="J19:J48" si="6">(E19)*2.87/100</f>
        <v>2870</v>
      </c>
      <c r="K19" s="62">
        <v>12105.44</v>
      </c>
      <c r="L19" s="63">
        <v>715.55</v>
      </c>
      <c r="M19" s="63">
        <f t="shared" ref="M19:M48" si="7">(E19)*1/100</f>
        <v>1000</v>
      </c>
      <c r="N19" s="59">
        <v>682.54</v>
      </c>
      <c r="O19" s="59">
        <f t="shared" ref="O19:O60" si="8">E19-F19-H19-J19-K19-N19</f>
        <v>81277.02</v>
      </c>
      <c r="P19" s="64" t="s">
        <v>39</v>
      </c>
      <c r="Q19" s="65">
        <v>44068</v>
      </c>
      <c r="R19" s="65">
        <v>44617</v>
      </c>
      <c r="S19" s="65">
        <f>R19+181</f>
        <v>44798</v>
      </c>
      <c r="T19" s="36"/>
    </row>
    <row r="20" spans="1:150" s="1" customFormat="1" ht="26.25" x14ac:dyDescent="0.4">
      <c r="A20" s="6" t="s">
        <v>35</v>
      </c>
      <c r="B20" s="26" t="s">
        <v>79</v>
      </c>
      <c r="C20" s="12" t="s">
        <v>78</v>
      </c>
      <c r="D20" s="5" t="s">
        <v>44</v>
      </c>
      <c r="E20" s="58">
        <v>100000</v>
      </c>
      <c r="F20" s="58">
        <v>25</v>
      </c>
      <c r="G20" s="59">
        <f t="shared" ref="G20:G60" si="9">(E20*7.09/100)</f>
        <v>7090</v>
      </c>
      <c r="H20" s="59">
        <f t="shared" si="4"/>
        <v>3040</v>
      </c>
      <c r="I20" s="59">
        <f t="shared" si="5"/>
        <v>7100</v>
      </c>
      <c r="J20" s="59">
        <f t="shared" si="6"/>
        <v>2870</v>
      </c>
      <c r="K20" s="58">
        <v>12105.44</v>
      </c>
      <c r="L20" s="59">
        <v>715.55</v>
      </c>
      <c r="M20" s="59">
        <f t="shared" si="7"/>
        <v>1000</v>
      </c>
      <c r="N20" s="59">
        <v>0</v>
      </c>
      <c r="O20" s="59">
        <f t="shared" si="8"/>
        <v>81959.56</v>
      </c>
      <c r="P20" s="66" t="s">
        <v>40</v>
      </c>
      <c r="Q20" s="67">
        <v>44136</v>
      </c>
      <c r="R20" s="67">
        <v>44682</v>
      </c>
      <c r="S20" s="67">
        <f>R20+184</f>
        <v>44866</v>
      </c>
      <c r="T20" s="36"/>
    </row>
    <row r="21" spans="1:150" s="1" customFormat="1" ht="26.25" x14ac:dyDescent="0.4">
      <c r="A21" s="6" t="s">
        <v>19</v>
      </c>
      <c r="B21" s="26" t="s">
        <v>24</v>
      </c>
      <c r="C21" s="12" t="s">
        <v>33</v>
      </c>
      <c r="D21" s="5" t="s">
        <v>44</v>
      </c>
      <c r="E21" s="58">
        <v>100000</v>
      </c>
      <c r="F21" s="58">
        <v>25</v>
      </c>
      <c r="G21" s="59">
        <f t="shared" si="9"/>
        <v>7090</v>
      </c>
      <c r="H21" s="59">
        <f t="shared" si="4"/>
        <v>3040</v>
      </c>
      <c r="I21" s="59">
        <f t="shared" si="5"/>
        <v>7100</v>
      </c>
      <c r="J21" s="59">
        <f t="shared" si="6"/>
        <v>2870</v>
      </c>
      <c r="K21" s="58">
        <v>12105.44</v>
      </c>
      <c r="L21" s="59">
        <v>715.55</v>
      </c>
      <c r="M21" s="59">
        <f t="shared" si="7"/>
        <v>1000</v>
      </c>
      <c r="N21" s="59">
        <v>0</v>
      </c>
      <c r="O21" s="59">
        <f>E21-F21-H21-J21-K21-N21</f>
        <v>81959.56</v>
      </c>
      <c r="P21" s="66" t="s">
        <v>40</v>
      </c>
      <c r="Q21" s="67">
        <v>44131</v>
      </c>
      <c r="R21" s="67">
        <v>44678</v>
      </c>
      <c r="S21" s="67">
        <f>R21+183</f>
        <v>44861</v>
      </c>
      <c r="T21" s="36"/>
    </row>
    <row r="22" spans="1:150" s="1" customFormat="1" ht="26.25" x14ac:dyDescent="0.4">
      <c r="A22" s="6" t="s">
        <v>21</v>
      </c>
      <c r="B22" s="26" t="s">
        <v>27</v>
      </c>
      <c r="C22" s="12" t="s">
        <v>30</v>
      </c>
      <c r="D22" s="5" t="s">
        <v>44</v>
      </c>
      <c r="E22" s="58">
        <v>100000</v>
      </c>
      <c r="F22" s="58">
        <v>25</v>
      </c>
      <c r="G22" s="59">
        <f t="shared" si="9"/>
        <v>7090</v>
      </c>
      <c r="H22" s="59">
        <f t="shared" si="4"/>
        <v>3040</v>
      </c>
      <c r="I22" s="59">
        <f t="shared" si="5"/>
        <v>7100</v>
      </c>
      <c r="J22" s="59">
        <f t="shared" si="6"/>
        <v>2870</v>
      </c>
      <c r="K22" s="58">
        <v>12105.44</v>
      </c>
      <c r="L22" s="59">
        <v>715.55</v>
      </c>
      <c r="M22" s="59">
        <f t="shared" si="7"/>
        <v>1000</v>
      </c>
      <c r="N22" s="59">
        <v>18466.46</v>
      </c>
      <c r="O22" s="59">
        <f t="shared" si="8"/>
        <v>63493.1</v>
      </c>
      <c r="P22" s="66" t="s">
        <v>40</v>
      </c>
      <c r="Q22" s="67">
        <v>44136</v>
      </c>
      <c r="R22" s="67">
        <v>44682</v>
      </c>
      <c r="S22" s="67">
        <f>R22+184</f>
        <v>44866</v>
      </c>
      <c r="T22" s="36"/>
    </row>
    <row r="23" spans="1:150" s="1" customFormat="1" ht="52.5" x14ac:dyDescent="0.4">
      <c r="A23" s="6" t="s">
        <v>87</v>
      </c>
      <c r="B23" s="6" t="s">
        <v>88</v>
      </c>
      <c r="C23" s="12" t="s">
        <v>89</v>
      </c>
      <c r="D23" s="5" t="s">
        <v>99</v>
      </c>
      <c r="E23" s="58">
        <v>100000</v>
      </c>
      <c r="F23" s="58">
        <v>25</v>
      </c>
      <c r="G23" s="59">
        <f t="shared" si="9"/>
        <v>7090</v>
      </c>
      <c r="H23" s="59">
        <f t="shared" si="4"/>
        <v>3040</v>
      </c>
      <c r="I23" s="59">
        <f t="shared" si="5"/>
        <v>7100</v>
      </c>
      <c r="J23" s="59">
        <f t="shared" si="6"/>
        <v>2870</v>
      </c>
      <c r="K23" s="58">
        <v>12105.44</v>
      </c>
      <c r="L23" s="59">
        <v>715.55</v>
      </c>
      <c r="M23" s="59">
        <f t="shared" si="7"/>
        <v>1000</v>
      </c>
      <c r="N23" s="59">
        <v>0</v>
      </c>
      <c r="O23" s="59">
        <f t="shared" si="8"/>
        <v>81959.56</v>
      </c>
      <c r="P23" s="66" t="s">
        <v>39</v>
      </c>
      <c r="Q23" s="61">
        <v>44682</v>
      </c>
      <c r="R23" s="60" t="s">
        <v>86</v>
      </c>
      <c r="S23" s="61">
        <f>Q23+365</f>
        <v>45047</v>
      </c>
      <c r="T23" s="36"/>
    </row>
    <row r="24" spans="1:150" s="1" customFormat="1" ht="52.5" x14ac:dyDescent="0.4">
      <c r="A24" s="6" t="s">
        <v>90</v>
      </c>
      <c r="B24" s="6" t="s">
        <v>91</v>
      </c>
      <c r="C24" s="12" t="s">
        <v>89</v>
      </c>
      <c r="D24" s="5" t="s">
        <v>99</v>
      </c>
      <c r="E24" s="58">
        <v>90000</v>
      </c>
      <c r="F24" s="58">
        <v>25</v>
      </c>
      <c r="G24" s="59">
        <f t="shared" si="9"/>
        <v>6381</v>
      </c>
      <c r="H24" s="59">
        <f t="shared" si="4"/>
        <v>2736</v>
      </c>
      <c r="I24" s="59">
        <f t="shared" si="5"/>
        <v>6390</v>
      </c>
      <c r="J24" s="59">
        <f t="shared" si="6"/>
        <v>2583</v>
      </c>
      <c r="K24" s="58">
        <v>9753.19</v>
      </c>
      <c r="L24" s="59">
        <v>715.55</v>
      </c>
      <c r="M24" s="59">
        <f t="shared" si="7"/>
        <v>900</v>
      </c>
      <c r="N24" s="59">
        <v>0</v>
      </c>
      <c r="O24" s="59">
        <f t="shared" si="8"/>
        <v>74902.81</v>
      </c>
      <c r="P24" s="66" t="s">
        <v>39</v>
      </c>
      <c r="Q24" s="61">
        <v>44682</v>
      </c>
      <c r="R24" s="60" t="s">
        <v>86</v>
      </c>
      <c r="S24" s="61">
        <f t="shared" ref="S24:S26" si="10">Q24+365</f>
        <v>45047</v>
      </c>
      <c r="T24" s="36"/>
    </row>
    <row r="25" spans="1:150" s="1" customFormat="1" ht="62.25" customHeight="1" x14ac:dyDescent="0.4">
      <c r="A25" s="6" t="s">
        <v>92</v>
      </c>
      <c r="B25" s="6" t="s">
        <v>93</v>
      </c>
      <c r="C25" s="12" t="s">
        <v>85</v>
      </c>
      <c r="D25" s="5" t="s">
        <v>99</v>
      </c>
      <c r="E25" s="58">
        <v>90000</v>
      </c>
      <c r="F25" s="58">
        <v>25</v>
      </c>
      <c r="G25" s="59">
        <f t="shared" si="9"/>
        <v>6381</v>
      </c>
      <c r="H25" s="59">
        <f t="shared" si="4"/>
        <v>2736</v>
      </c>
      <c r="I25" s="59">
        <f t="shared" si="5"/>
        <v>6390</v>
      </c>
      <c r="J25" s="59">
        <f t="shared" si="6"/>
        <v>2583</v>
      </c>
      <c r="K25" s="58">
        <v>9753.19</v>
      </c>
      <c r="L25" s="59">
        <v>715.55</v>
      </c>
      <c r="M25" s="59">
        <f t="shared" si="7"/>
        <v>900</v>
      </c>
      <c r="N25" s="59">
        <v>0</v>
      </c>
      <c r="O25" s="59">
        <f t="shared" si="8"/>
        <v>74902.81</v>
      </c>
      <c r="P25" s="66" t="s">
        <v>40</v>
      </c>
      <c r="Q25" s="61">
        <v>44682</v>
      </c>
      <c r="R25" s="60" t="s">
        <v>86</v>
      </c>
      <c r="S25" s="61">
        <f t="shared" si="10"/>
        <v>45047</v>
      </c>
      <c r="T25" s="36"/>
    </row>
    <row r="26" spans="1:150" s="1" customFormat="1" ht="60.75" customHeight="1" x14ac:dyDescent="0.4">
      <c r="A26" s="6" t="s">
        <v>94</v>
      </c>
      <c r="B26" s="6" t="s">
        <v>95</v>
      </c>
      <c r="C26" s="12" t="s">
        <v>85</v>
      </c>
      <c r="D26" s="5" t="s">
        <v>99</v>
      </c>
      <c r="E26" s="58">
        <v>80000</v>
      </c>
      <c r="F26" s="58">
        <v>25</v>
      </c>
      <c r="G26" s="59">
        <f t="shared" si="9"/>
        <v>5672</v>
      </c>
      <c r="H26" s="59">
        <f t="shared" si="4"/>
        <v>2432</v>
      </c>
      <c r="I26" s="59">
        <f t="shared" si="5"/>
        <v>5680</v>
      </c>
      <c r="J26" s="59">
        <f t="shared" si="6"/>
        <v>2296</v>
      </c>
      <c r="K26" s="58">
        <v>7400.94</v>
      </c>
      <c r="L26" s="59">
        <v>715.55</v>
      </c>
      <c r="M26" s="59">
        <f t="shared" si="7"/>
        <v>800</v>
      </c>
      <c r="N26" s="59">
        <v>0</v>
      </c>
      <c r="O26" s="59">
        <f>E26-F26-H26-J26-K26-N26</f>
        <v>67846.06</v>
      </c>
      <c r="P26" s="66" t="s">
        <v>39</v>
      </c>
      <c r="Q26" s="61">
        <v>44682</v>
      </c>
      <c r="R26" s="60" t="s">
        <v>86</v>
      </c>
      <c r="S26" s="61">
        <f t="shared" si="10"/>
        <v>45047</v>
      </c>
      <c r="T26" s="36"/>
    </row>
    <row r="27" spans="1:150" s="1" customFormat="1" ht="26.25" x14ac:dyDescent="0.4">
      <c r="A27" s="6" t="s">
        <v>126</v>
      </c>
      <c r="B27" s="26" t="s">
        <v>38</v>
      </c>
      <c r="C27" s="12" t="s">
        <v>60</v>
      </c>
      <c r="D27" s="5" t="s">
        <v>44</v>
      </c>
      <c r="E27" s="58">
        <v>75000</v>
      </c>
      <c r="F27" s="58">
        <v>25</v>
      </c>
      <c r="G27" s="59">
        <f t="shared" si="9"/>
        <v>5317.5</v>
      </c>
      <c r="H27" s="59">
        <f t="shared" si="4"/>
        <v>2280</v>
      </c>
      <c r="I27" s="59">
        <f t="shared" si="5"/>
        <v>5325</v>
      </c>
      <c r="J27" s="59">
        <f t="shared" si="6"/>
        <v>2152.5</v>
      </c>
      <c r="K27" s="58">
        <v>6309.35</v>
      </c>
      <c r="L27" s="59">
        <v>715.55</v>
      </c>
      <c r="M27" s="59">
        <f t="shared" si="7"/>
        <v>750</v>
      </c>
      <c r="N27" s="59">
        <v>682.54</v>
      </c>
      <c r="O27" s="59">
        <f>E27-F27-H27-J27-K27-N27</f>
        <v>63550.61</v>
      </c>
      <c r="P27" s="66" t="s">
        <v>39</v>
      </c>
      <c r="Q27" s="67">
        <v>44136</v>
      </c>
      <c r="R27" s="67">
        <v>44682</v>
      </c>
      <c r="S27" s="67">
        <f>R27+184</f>
        <v>44866</v>
      </c>
      <c r="T27" s="36"/>
    </row>
    <row r="28" spans="1:150" s="1" customFormat="1" ht="26.25" x14ac:dyDescent="0.4">
      <c r="A28" s="6" t="s">
        <v>127</v>
      </c>
      <c r="B28" s="26" t="s">
        <v>59</v>
      </c>
      <c r="C28" s="12" t="s">
        <v>33</v>
      </c>
      <c r="D28" s="5" t="s">
        <v>44</v>
      </c>
      <c r="E28" s="58">
        <v>75000</v>
      </c>
      <c r="F28" s="58">
        <v>25</v>
      </c>
      <c r="G28" s="59">
        <f t="shared" si="9"/>
        <v>5317.5</v>
      </c>
      <c r="H28" s="59">
        <f t="shared" si="4"/>
        <v>2280</v>
      </c>
      <c r="I28" s="59">
        <f t="shared" si="5"/>
        <v>5325</v>
      </c>
      <c r="J28" s="59">
        <f t="shared" si="6"/>
        <v>2152.5</v>
      </c>
      <c r="K28" s="58">
        <v>6309.35</v>
      </c>
      <c r="L28" s="59">
        <v>715.55</v>
      </c>
      <c r="M28" s="59">
        <f t="shared" si="7"/>
        <v>750</v>
      </c>
      <c r="N28" s="59">
        <v>0</v>
      </c>
      <c r="O28" s="59">
        <f t="shared" si="8"/>
        <v>64233.15</v>
      </c>
      <c r="P28" s="66" t="s">
        <v>40</v>
      </c>
      <c r="Q28" s="67">
        <v>44409</v>
      </c>
      <c r="R28" s="67">
        <v>44774</v>
      </c>
      <c r="S28" s="67">
        <f>R28+184</f>
        <v>44958</v>
      </c>
      <c r="T28" s="36"/>
    </row>
    <row r="29" spans="1:150" s="1" customFormat="1" ht="26.25" x14ac:dyDescent="0.4">
      <c r="A29" s="6" t="s">
        <v>72</v>
      </c>
      <c r="B29" s="26" t="s">
        <v>75</v>
      </c>
      <c r="C29" s="12" t="s">
        <v>74</v>
      </c>
      <c r="D29" s="5" t="s">
        <v>44</v>
      </c>
      <c r="E29" s="58">
        <v>75000</v>
      </c>
      <c r="F29" s="58">
        <v>25</v>
      </c>
      <c r="G29" s="59">
        <f t="shared" si="9"/>
        <v>5317.5</v>
      </c>
      <c r="H29" s="59">
        <f t="shared" si="4"/>
        <v>2280</v>
      </c>
      <c r="I29" s="59">
        <f t="shared" si="5"/>
        <v>5325</v>
      </c>
      <c r="J29" s="59">
        <f t="shared" si="6"/>
        <v>2152.5</v>
      </c>
      <c r="K29" s="58">
        <v>6309.35</v>
      </c>
      <c r="L29" s="59">
        <v>715.55</v>
      </c>
      <c r="M29" s="59">
        <f t="shared" si="7"/>
        <v>750</v>
      </c>
      <c r="N29" s="59">
        <v>0</v>
      </c>
      <c r="O29" s="59">
        <f t="shared" si="8"/>
        <v>64233.15</v>
      </c>
      <c r="P29" s="66" t="s">
        <v>40</v>
      </c>
      <c r="Q29" s="67">
        <v>44470</v>
      </c>
      <c r="R29" s="67">
        <v>44652</v>
      </c>
      <c r="S29" s="67">
        <f t="shared" ref="S29:S30" si="11">R29+183</f>
        <v>44835</v>
      </c>
      <c r="T29" s="36"/>
    </row>
    <row r="30" spans="1:150" s="1" customFormat="1" ht="26.25" x14ac:dyDescent="0.4">
      <c r="A30" s="6" t="s">
        <v>61</v>
      </c>
      <c r="B30" s="26" t="s">
        <v>66</v>
      </c>
      <c r="C30" s="12" t="s">
        <v>76</v>
      </c>
      <c r="D30" s="5" t="s">
        <v>44</v>
      </c>
      <c r="E30" s="58">
        <v>75000</v>
      </c>
      <c r="F30" s="58">
        <v>25</v>
      </c>
      <c r="G30" s="59">
        <f t="shared" si="9"/>
        <v>5317.5</v>
      </c>
      <c r="H30" s="59">
        <f t="shared" si="4"/>
        <v>2280</v>
      </c>
      <c r="I30" s="59">
        <f t="shared" si="5"/>
        <v>5325</v>
      </c>
      <c r="J30" s="59">
        <f t="shared" si="6"/>
        <v>2152.5</v>
      </c>
      <c r="K30" s="58">
        <v>6309.35</v>
      </c>
      <c r="L30" s="59">
        <v>715.55</v>
      </c>
      <c r="M30" s="59">
        <f t="shared" si="7"/>
        <v>750</v>
      </c>
      <c r="N30" s="59">
        <v>0</v>
      </c>
      <c r="O30" s="59">
        <f t="shared" si="8"/>
        <v>64233.15</v>
      </c>
      <c r="P30" s="66" t="s">
        <v>39</v>
      </c>
      <c r="Q30" s="67">
        <v>44470</v>
      </c>
      <c r="R30" s="67">
        <v>44652</v>
      </c>
      <c r="S30" s="67">
        <f t="shared" si="11"/>
        <v>44835</v>
      </c>
      <c r="T30" s="36"/>
    </row>
    <row r="31" spans="1:150" s="1" customFormat="1" ht="52.5" x14ac:dyDescent="0.4">
      <c r="A31" s="6" t="s">
        <v>102</v>
      </c>
      <c r="B31" s="26" t="s">
        <v>36</v>
      </c>
      <c r="C31" s="12" t="s">
        <v>89</v>
      </c>
      <c r="D31" s="5" t="s">
        <v>99</v>
      </c>
      <c r="E31" s="58">
        <v>70000</v>
      </c>
      <c r="F31" s="58">
        <v>25</v>
      </c>
      <c r="G31" s="59">
        <f t="shared" si="9"/>
        <v>4963</v>
      </c>
      <c r="H31" s="59">
        <f t="shared" si="4"/>
        <v>2128</v>
      </c>
      <c r="I31" s="59">
        <f t="shared" si="5"/>
        <v>4970</v>
      </c>
      <c r="J31" s="59">
        <f t="shared" si="6"/>
        <v>2009</v>
      </c>
      <c r="K31" s="58">
        <v>5368.45</v>
      </c>
      <c r="L31" s="59">
        <v>715.55</v>
      </c>
      <c r="M31" s="59">
        <f t="shared" si="7"/>
        <v>700</v>
      </c>
      <c r="N31" s="59">
        <v>0</v>
      </c>
      <c r="O31" s="59">
        <f t="shared" si="8"/>
        <v>60469.55</v>
      </c>
      <c r="P31" s="66" t="s">
        <v>39</v>
      </c>
      <c r="Q31" s="67">
        <v>44713</v>
      </c>
      <c r="R31" s="67"/>
      <c r="S31" s="67">
        <v>45078</v>
      </c>
      <c r="T31" s="36"/>
    </row>
    <row r="32" spans="1:150" s="1" customFormat="1" ht="26.25" x14ac:dyDescent="0.4">
      <c r="A32" s="6" t="s">
        <v>115</v>
      </c>
      <c r="B32" s="26" t="s">
        <v>116</v>
      </c>
      <c r="C32" s="12" t="s">
        <v>33</v>
      </c>
      <c r="D32" s="5" t="s">
        <v>44</v>
      </c>
      <c r="E32" s="58">
        <v>70000</v>
      </c>
      <c r="F32" s="58">
        <v>25</v>
      </c>
      <c r="G32" s="59">
        <f t="shared" si="9"/>
        <v>4963</v>
      </c>
      <c r="H32" s="59">
        <f t="shared" si="4"/>
        <v>2128</v>
      </c>
      <c r="I32" s="59">
        <f t="shared" si="5"/>
        <v>4970</v>
      </c>
      <c r="J32" s="59">
        <f t="shared" si="6"/>
        <v>2009</v>
      </c>
      <c r="K32" s="58">
        <v>5368.45</v>
      </c>
      <c r="L32" s="59">
        <v>715.55</v>
      </c>
      <c r="M32" s="59">
        <f t="shared" si="7"/>
        <v>700</v>
      </c>
      <c r="N32" s="59">
        <v>0</v>
      </c>
      <c r="O32" s="59">
        <f t="shared" si="8"/>
        <v>60469.55</v>
      </c>
      <c r="P32" s="66" t="s">
        <v>39</v>
      </c>
      <c r="Q32" s="67">
        <v>44774</v>
      </c>
      <c r="R32" s="67" t="s">
        <v>86</v>
      </c>
      <c r="S32" s="67">
        <f>Q32+184</f>
        <v>44958</v>
      </c>
      <c r="T32" s="36"/>
    </row>
    <row r="33" spans="1:20" s="1" customFormat="1" ht="26.25" x14ac:dyDescent="0.4">
      <c r="A33" s="6" t="s">
        <v>120</v>
      </c>
      <c r="B33" s="26" t="s">
        <v>121</v>
      </c>
      <c r="C33" s="12" t="s">
        <v>33</v>
      </c>
      <c r="D33" s="5" t="s">
        <v>44</v>
      </c>
      <c r="E33" s="58">
        <v>60000</v>
      </c>
      <c r="F33" s="58">
        <v>25</v>
      </c>
      <c r="G33" s="59">
        <f t="shared" si="9"/>
        <v>4254</v>
      </c>
      <c r="H33" s="59">
        <f t="shared" si="4"/>
        <v>1824</v>
      </c>
      <c r="I33" s="59">
        <f t="shared" si="5"/>
        <v>4260</v>
      </c>
      <c r="J33" s="59">
        <f t="shared" si="6"/>
        <v>1722</v>
      </c>
      <c r="K33" s="58">
        <v>3486.65</v>
      </c>
      <c r="L33" s="59">
        <f>(E33)*1.1/100</f>
        <v>660</v>
      </c>
      <c r="M33" s="59">
        <f t="shared" si="7"/>
        <v>600</v>
      </c>
      <c r="N33" s="59">
        <v>0</v>
      </c>
      <c r="O33" s="59">
        <f t="shared" si="8"/>
        <v>52942.35</v>
      </c>
      <c r="P33" s="66" t="s">
        <v>39</v>
      </c>
      <c r="Q33" s="67">
        <v>44774</v>
      </c>
      <c r="R33" s="67" t="s">
        <v>86</v>
      </c>
      <c r="S33" s="67">
        <f>Q33+184</f>
        <v>44958</v>
      </c>
      <c r="T33" s="36"/>
    </row>
    <row r="34" spans="1:20" s="1" customFormat="1" ht="26.25" x14ac:dyDescent="0.4">
      <c r="A34" s="6" t="s">
        <v>96</v>
      </c>
      <c r="B34" s="6" t="s">
        <v>97</v>
      </c>
      <c r="C34" s="12" t="s">
        <v>30</v>
      </c>
      <c r="D34" s="5" t="s">
        <v>44</v>
      </c>
      <c r="E34" s="58">
        <v>56000</v>
      </c>
      <c r="F34" s="58">
        <v>25</v>
      </c>
      <c r="G34" s="59">
        <f t="shared" si="9"/>
        <v>3970.4</v>
      </c>
      <c r="H34" s="59">
        <f t="shared" si="4"/>
        <v>1702.4</v>
      </c>
      <c r="I34" s="59">
        <f t="shared" si="5"/>
        <v>3976</v>
      </c>
      <c r="J34" s="59">
        <f t="shared" si="6"/>
        <v>1607.2</v>
      </c>
      <c r="K34" s="58">
        <v>2733.93</v>
      </c>
      <c r="L34" s="59">
        <f>(E34)*1.1/100</f>
        <v>616.00000000000011</v>
      </c>
      <c r="M34" s="59">
        <f t="shared" si="7"/>
        <v>560</v>
      </c>
      <c r="N34" s="59">
        <v>0</v>
      </c>
      <c r="O34" s="59">
        <f t="shared" si="8"/>
        <v>49931.47</v>
      </c>
      <c r="P34" s="66" t="s">
        <v>40</v>
      </c>
      <c r="Q34" s="67">
        <v>44621</v>
      </c>
      <c r="R34" s="67" t="s">
        <v>86</v>
      </c>
      <c r="S34" s="67">
        <f>Q34+184</f>
        <v>44805</v>
      </c>
      <c r="T34" s="36"/>
    </row>
    <row r="35" spans="1:20" s="1" customFormat="1" ht="26.25" x14ac:dyDescent="0.4">
      <c r="A35" s="6" t="s">
        <v>15</v>
      </c>
      <c r="B35" s="26" t="s">
        <v>37</v>
      </c>
      <c r="C35" s="12" t="s">
        <v>28</v>
      </c>
      <c r="D35" s="5" t="s">
        <v>44</v>
      </c>
      <c r="E35" s="58">
        <v>55000</v>
      </c>
      <c r="F35" s="58">
        <v>25</v>
      </c>
      <c r="G35" s="59">
        <f t="shared" si="9"/>
        <v>3899.5</v>
      </c>
      <c r="H35" s="59">
        <f t="shared" si="4"/>
        <v>1672</v>
      </c>
      <c r="I35" s="59">
        <f t="shared" si="5"/>
        <v>3905</v>
      </c>
      <c r="J35" s="59">
        <f t="shared" si="6"/>
        <v>1578.5</v>
      </c>
      <c r="K35" s="58">
        <v>2559.6799999999998</v>
      </c>
      <c r="L35" s="59">
        <v>605</v>
      </c>
      <c r="M35" s="59">
        <f t="shared" si="7"/>
        <v>550</v>
      </c>
      <c r="N35" s="59">
        <v>682.54</v>
      </c>
      <c r="O35" s="59">
        <f t="shared" si="8"/>
        <v>48482.28</v>
      </c>
      <c r="P35" s="66" t="s">
        <v>40</v>
      </c>
      <c r="Q35" s="67">
        <v>41426</v>
      </c>
      <c r="R35" s="67">
        <v>44713</v>
      </c>
      <c r="S35" s="67">
        <f>R35+183</f>
        <v>44896</v>
      </c>
      <c r="T35" s="36"/>
    </row>
    <row r="36" spans="1:20" s="1" customFormat="1" ht="26.25" x14ac:dyDescent="0.4">
      <c r="A36" s="6" t="s">
        <v>14</v>
      </c>
      <c r="B36" s="5" t="s">
        <v>36</v>
      </c>
      <c r="C36" s="12" t="s">
        <v>57</v>
      </c>
      <c r="D36" s="5" t="s">
        <v>44</v>
      </c>
      <c r="E36" s="58">
        <v>50000</v>
      </c>
      <c r="F36" s="58">
        <v>25</v>
      </c>
      <c r="G36" s="59">
        <f t="shared" si="9"/>
        <v>3545</v>
      </c>
      <c r="H36" s="59">
        <f t="shared" si="4"/>
        <v>1520</v>
      </c>
      <c r="I36" s="59">
        <f t="shared" si="5"/>
        <v>3550</v>
      </c>
      <c r="J36" s="59">
        <f t="shared" si="6"/>
        <v>1435</v>
      </c>
      <c r="K36" s="58">
        <v>1854</v>
      </c>
      <c r="L36" s="59">
        <f>(E36)*1.1/100</f>
        <v>550.00000000000011</v>
      </c>
      <c r="M36" s="59">
        <f t="shared" si="7"/>
        <v>500</v>
      </c>
      <c r="N36" s="59">
        <v>682.54</v>
      </c>
      <c r="O36" s="59">
        <f t="shared" si="8"/>
        <v>44483.46</v>
      </c>
      <c r="P36" s="60" t="s">
        <v>39</v>
      </c>
      <c r="Q36" s="61">
        <v>40179</v>
      </c>
      <c r="R36" s="61">
        <v>44562</v>
      </c>
      <c r="S36" s="67">
        <f>R36+365</f>
        <v>44927</v>
      </c>
      <c r="T36" s="36"/>
    </row>
    <row r="37" spans="1:20" s="1" customFormat="1" ht="26.25" x14ac:dyDescent="0.4">
      <c r="A37" s="6" t="s">
        <v>125</v>
      </c>
      <c r="B37" s="26" t="s">
        <v>69</v>
      </c>
      <c r="C37" s="12" t="s">
        <v>33</v>
      </c>
      <c r="D37" s="5" t="s">
        <v>44</v>
      </c>
      <c r="E37" s="58">
        <v>50000</v>
      </c>
      <c r="F37" s="58">
        <v>25</v>
      </c>
      <c r="G37" s="59">
        <f t="shared" si="9"/>
        <v>3545</v>
      </c>
      <c r="H37" s="59">
        <f t="shared" si="4"/>
        <v>1520</v>
      </c>
      <c r="I37" s="59">
        <f t="shared" si="5"/>
        <v>3550</v>
      </c>
      <c r="J37" s="59">
        <f t="shared" si="6"/>
        <v>1435</v>
      </c>
      <c r="K37" s="58">
        <v>1854</v>
      </c>
      <c r="L37" s="59">
        <f t="shared" ref="L37:L60" si="12">(E37)*1.1/100</f>
        <v>550.00000000000011</v>
      </c>
      <c r="M37" s="59">
        <f t="shared" si="7"/>
        <v>500</v>
      </c>
      <c r="N37" s="59">
        <v>0</v>
      </c>
      <c r="O37" s="59">
        <f t="shared" si="8"/>
        <v>45166</v>
      </c>
      <c r="P37" s="66" t="s">
        <v>40</v>
      </c>
      <c r="Q37" s="67">
        <v>44470</v>
      </c>
      <c r="R37" s="67">
        <v>44652</v>
      </c>
      <c r="S37" s="67">
        <f>R37+183</f>
        <v>44835</v>
      </c>
      <c r="T37" s="36"/>
    </row>
    <row r="38" spans="1:20" s="1" customFormat="1" ht="26.25" x14ac:dyDescent="0.4">
      <c r="A38" s="6" t="s">
        <v>8</v>
      </c>
      <c r="B38" s="6" t="s">
        <v>9</v>
      </c>
      <c r="C38" s="12" t="s">
        <v>28</v>
      </c>
      <c r="D38" s="5" t="s">
        <v>44</v>
      </c>
      <c r="E38" s="58">
        <v>45000</v>
      </c>
      <c r="F38" s="58">
        <v>25</v>
      </c>
      <c r="G38" s="59">
        <f t="shared" si="9"/>
        <v>3190.5</v>
      </c>
      <c r="H38" s="59">
        <f t="shared" si="4"/>
        <v>1368</v>
      </c>
      <c r="I38" s="59">
        <f t="shared" si="5"/>
        <v>3195</v>
      </c>
      <c r="J38" s="59">
        <f t="shared" si="6"/>
        <v>1291.5</v>
      </c>
      <c r="K38" s="58">
        <v>1148.33</v>
      </c>
      <c r="L38" s="59">
        <f t="shared" si="12"/>
        <v>495.00000000000006</v>
      </c>
      <c r="M38" s="59">
        <f t="shared" si="7"/>
        <v>450</v>
      </c>
      <c r="N38" s="59">
        <v>682.54</v>
      </c>
      <c r="O38" s="59">
        <f t="shared" si="8"/>
        <v>40484.629999999997</v>
      </c>
      <c r="P38" s="66" t="s">
        <v>40</v>
      </c>
      <c r="Q38" s="67">
        <v>44105</v>
      </c>
      <c r="R38" s="67">
        <v>44652</v>
      </c>
      <c r="S38" s="67">
        <f>R38+183</f>
        <v>44835</v>
      </c>
      <c r="T38" s="36"/>
    </row>
    <row r="39" spans="1:20" s="1" customFormat="1" ht="26.25" x14ac:dyDescent="0.4">
      <c r="A39" s="6" t="s">
        <v>20</v>
      </c>
      <c r="B39" s="26" t="s">
        <v>25</v>
      </c>
      <c r="C39" s="12" t="s">
        <v>34</v>
      </c>
      <c r="D39" s="5" t="s">
        <v>44</v>
      </c>
      <c r="E39" s="58">
        <v>45000</v>
      </c>
      <c r="F39" s="58">
        <v>25</v>
      </c>
      <c r="G39" s="59">
        <f>(E39*7.09/100)</f>
        <v>3190.5</v>
      </c>
      <c r="H39" s="59">
        <f>(E39)*3.04/100</f>
        <v>1368</v>
      </c>
      <c r="I39" s="59">
        <f>(E39)*7.1/100</f>
        <v>3195</v>
      </c>
      <c r="J39" s="59">
        <f>(E39)*2.87/100</f>
        <v>1291.5</v>
      </c>
      <c r="K39" s="58">
        <v>1148.33</v>
      </c>
      <c r="L39" s="59">
        <f>(E39)*1.1/100</f>
        <v>495.00000000000006</v>
      </c>
      <c r="M39" s="59">
        <f>(E39)*1/100</f>
        <v>450</v>
      </c>
      <c r="N39" s="59">
        <v>0</v>
      </c>
      <c r="O39" s="59">
        <f>E39-F39-H39-J39-K39-N39</f>
        <v>41167.17</v>
      </c>
      <c r="P39" s="66" t="s">
        <v>39</v>
      </c>
      <c r="Q39" s="67">
        <v>44501</v>
      </c>
      <c r="R39" s="67">
        <v>44682</v>
      </c>
      <c r="S39" s="67">
        <f>R39+184</f>
        <v>44866</v>
      </c>
      <c r="T39" s="36"/>
    </row>
    <row r="40" spans="1:20" s="1" customFormat="1" ht="26.25" x14ac:dyDescent="0.4">
      <c r="A40" s="6" t="s">
        <v>6</v>
      </c>
      <c r="B40" s="26" t="s">
        <v>7</v>
      </c>
      <c r="C40" s="12" t="s">
        <v>31</v>
      </c>
      <c r="D40" s="5" t="s">
        <v>44</v>
      </c>
      <c r="E40" s="58">
        <v>45000</v>
      </c>
      <c r="F40" s="58">
        <v>25</v>
      </c>
      <c r="G40" s="59">
        <f t="shared" si="9"/>
        <v>3190.5</v>
      </c>
      <c r="H40" s="59">
        <f t="shared" si="4"/>
        <v>1368</v>
      </c>
      <c r="I40" s="59">
        <f t="shared" si="5"/>
        <v>3195</v>
      </c>
      <c r="J40" s="59">
        <f t="shared" si="6"/>
        <v>1291.5</v>
      </c>
      <c r="K40" s="58">
        <v>1148.33</v>
      </c>
      <c r="L40" s="59">
        <f t="shared" si="12"/>
        <v>495.00000000000006</v>
      </c>
      <c r="M40" s="59">
        <f t="shared" si="7"/>
        <v>450</v>
      </c>
      <c r="N40" s="59">
        <v>0</v>
      </c>
      <c r="O40" s="59">
        <f t="shared" si="8"/>
        <v>41167.17</v>
      </c>
      <c r="P40" s="66" t="s">
        <v>39</v>
      </c>
      <c r="Q40" s="67">
        <v>44105</v>
      </c>
      <c r="R40" s="67">
        <v>44652</v>
      </c>
      <c r="S40" s="67">
        <f>R40+183</f>
        <v>44835</v>
      </c>
      <c r="T40" s="36"/>
    </row>
    <row r="41" spans="1:20" s="1" customFormat="1" ht="26.25" x14ac:dyDescent="0.4">
      <c r="A41" s="6" t="s">
        <v>124</v>
      </c>
      <c r="B41" s="5" t="s">
        <v>98</v>
      </c>
      <c r="C41" s="12" t="s">
        <v>73</v>
      </c>
      <c r="D41" s="5" t="s">
        <v>44</v>
      </c>
      <c r="E41" s="58">
        <v>45000</v>
      </c>
      <c r="F41" s="58">
        <v>25</v>
      </c>
      <c r="G41" s="59">
        <f t="shared" si="9"/>
        <v>3190.5</v>
      </c>
      <c r="H41" s="59">
        <f t="shared" si="4"/>
        <v>1368</v>
      </c>
      <c r="I41" s="59">
        <f t="shared" si="5"/>
        <v>3195</v>
      </c>
      <c r="J41" s="59">
        <f t="shared" si="6"/>
        <v>1291.5</v>
      </c>
      <c r="K41" s="58">
        <v>1148.33</v>
      </c>
      <c r="L41" s="59">
        <f t="shared" si="12"/>
        <v>495.00000000000006</v>
      </c>
      <c r="M41" s="59">
        <f t="shared" si="7"/>
        <v>450</v>
      </c>
      <c r="N41" s="59">
        <v>0</v>
      </c>
      <c r="O41" s="59">
        <f t="shared" si="8"/>
        <v>41167.17</v>
      </c>
      <c r="P41" s="66" t="s">
        <v>39</v>
      </c>
      <c r="Q41" s="67">
        <v>44621</v>
      </c>
      <c r="R41" s="67" t="s">
        <v>86</v>
      </c>
      <c r="S41" s="67">
        <f>Q41+184</f>
        <v>44805</v>
      </c>
      <c r="T41" s="36"/>
    </row>
    <row r="42" spans="1:20" s="1" customFormat="1" ht="26.25" x14ac:dyDescent="0.4">
      <c r="A42" s="6" t="s">
        <v>12</v>
      </c>
      <c r="B42" s="26" t="s">
        <v>41</v>
      </c>
      <c r="C42" s="12" t="s">
        <v>32</v>
      </c>
      <c r="D42" s="5" t="s">
        <v>44</v>
      </c>
      <c r="E42" s="58">
        <v>40000</v>
      </c>
      <c r="F42" s="58">
        <v>25</v>
      </c>
      <c r="G42" s="59">
        <f t="shared" si="9"/>
        <v>2836</v>
      </c>
      <c r="H42" s="59">
        <f t="shared" si="4"/>
        <v>1216</v>
      </c>
      <c r="I42" s="59">
        <f t="shared" si="5"/>
        <v>2840</v>
      </c>
      <c r="J42" s="59">
        <f t="shared" si="6"/>
        <v>1148</v>
      </c>
      <c r="K42" s="58">
        <v>442.65</v>
      </c>
      <c r="L42" s="59">
        <f t="shared" si="12"/>
        <v>440</v>
      </c>
      <c r="M42" s="59">
        <f t="shared" si="7"/>
        <v>400</v>
      </c>
      <c r="N42" s="59">
        <v>554.91</v>
      </c>
      <c r="O42" s="59">
        <f t="shared" si="8"/>
        <v>36613.439999999995</v>
      </c>
      <c r="P42" s="66" t="s">
        <v>39</v>
      </c>
      <c r="Q42" s="67">
        <v>44117</v>
      </c>
      <c r="R42" s="67">
        <v>44664</v>
      </c>
      <c r="S42" s="67">
        <f>R42+183</f>
        <v>44847</v>
      </c>
      <c r="T42" s="36"/>
    </row>
    <row r="43" spans="1:20" s="1" customFormat="1" ht="26.25" x14ac:dyDescent="0.4">
      <c r="A43" s="6" t="s">
        <v>64</v>
      </c>
      <c r="B43" s="26" t="s">
        <v>71</v>
      </c>
      <c r="C43" s="12" t="s">
        <v>73</v>
      </c>
      <c r="D43" s="5" t="s">
        <v>44</v>
      </c>
      <c r="E43" s="58">
        <v>40000</v>
      </c>
      <c r="F43" s="58">
        <v>25</v>
      </c>
      <c r="G43" s="59">
        <f t="shared" si="9"/>
        <v>2836</v>
      </c>
      <c r="H43" s="59">
        <f t="shared" si="4"/>
        <v>1216</v>
      </c>
      <c r="I43" s="59">
        <f t="shared" si="5"/>
        <v>2840</v>
      </c>
      <c r="J43" s="59">
        <f t="shared" si="6"/>
        <v>1148</v>
      </c>
      <c r="K43" s="58">
        <v>442.65</v>
      </c>
      <c r="L43" s="59">
        <f t="shared" si="12"/>
        <v>440</v>
      </c>
      <c r="M43" s="59">
        <f t="shared" si="7"/>
        <v>400</v>
      </c>
      <c r="N43" s="59">
        <v>0</v>
      </c>
      <c r="O43" s="59">
        <f t="shared" si="8"/>
        <v>37168.35</v>
      </c>
      <c r="P43" s="66" t="s">
        <v>39</v>
      </c>
      <c r="Q43" s="67">
        <v>44470</v>
      </c>
      <c r="R43" s="67">
        <v>44652</v>
      </c>
      <c r="S43" s="67">
        <v>44835</v>
      </c>
      <c r="T43" s="36"/>
    </row>
    <row r="44" spans="1:20" s="1" customFormat="1" ht="26.25" x14ac:dyDescent="0.4">
      <c r="A44" s="6" t="s">
        <v>106</v>
      </c>
      <c r="B44" s="26" t="s">
        <v>107</v>
      </c>
      <c r="C44" s="12" t="s">
        <v>108</v>
      </c>
      <c r="D44" s="5" t="s">
        <v>44</v>
      </c>
      <c r="E44" s="58">
        <v>40000</v>
      </c>
      <c r="F44" s="58">
        <v>25</v>
      </c>
      <c r="G44" s="59">
        <f t="shared" si="9"/>
        <v>2836</v>
      </c>
      <c r="H44" s="59">
        <f t="shared" si="4"/>
        <v>1216</v>
      </c>
      <c r="I44" s="59">
        <f t="shared" si="5"/>
        <v>2840</v>
      </c>
      <c r="J44" s="59">
        <f t="shared" si="6"/>
        <v>1148</v>
      </c>
      <c r="K44" s="58">
        <v>442.65</v>
      </c>
      <c r="L44" s="59">
        <f t="shared" si="12"/>
        <v>440</v>
      </c>
      <c r="M44" s="59">
        <f t="shared" si="7"/>
        <v>400</v>
      </c>
      <c r="N44" s="59">
        <v>0</v>
      </c>
      <c r="O44" s="59">
        <f t="shared" si="8"/>
        <v>37168.35</v>
      </c>
      <c r="P44" s="66" t="s">
        <v>40</v>
      </c>
      <c r="Q44" s="67">
        <v>44713</v>
      </c>
      <c r="R44" s="67" t="s">
        <v>86</v>
      </c>
      <c r="S44" s="67">
        <f>Q44+183</f>
        <v>44896</v>
      </c>
      <c r="T44" s="36"/>
    </row>
    <row r="45" spans="1:20" s="1" customFormat="1" ht="26.25" x14ac:dyDescent="0.4">
      <c r="A45" s="6" t="s">
        <v>122</v>
      </c>
      <c r="B45" s="26" t="s">
        <v>123</v>
      </c>
      <c r="C45" s="12" t="s">
        <v>118</v>
      </c>
      <c r="D45" s="5" t="s">
        <v>44</v>
      </c>
      <c r="E45" s="58">
        <v>40000</v>
      </c>
      <c r="F45" s="58">
        <v>25</v>
      </c>
      <c r="G45" s="59">
        <f t="shared" si="9"/>
        <v>2836</v>
      </c>
      <c r="H45" s="59">
        <f t="shared" si="4"/>
        <v>1216</v>
      </c>
      <c r="I45" s="59">
        <f t="shared" si="5"/>
        <v>2840</v>
      </c>
      <c r="J45" s="59">
        <f t="shared" si="6"/>
        <v>1148</v>
      </c>
      <c r="K45" s="58">
        <v>442.65</v>
      </c>
      <c r="L45" s="59">
        <f t="shared" si="12"/>
        <v>440</v>
      </c>
      <c r="M45" s="59">
        <f t="shared" si="7"/>
        <v>400</v>
      </c>
      <c r="N45" s="59">
        <v>0</v>
      </c>
      <c r="O45" s="59">
        <f t="shared" si="8"/>
        <v>37168.35</v>
      </c>
      <c r="P45" s="66" t="s">
        <v>40</v>
      </c>
      <c r="Q45" s="67">
        <v>44774</v>
      </c>
      <c r="R45" s="67" t="s">
        <v>86</v>
      </c>
      <c r="S45" s="67">
        <f>Q45+184</f>
        <v>44958</v>
      </c>
      <c r="T45" s="36"/>
    </row>
    <row r="46" spans="1:20" s="1" customFormat="1" ht="26.25" x14ac:dyDescent="0.4">
      <c r="A46" s="6" t="s">
        <v>18</v>
      </c>
      <c r="B46" s="26" t="s">
        <v>23</v>
      </c>
      <c r="C46" s="12" t="s">
        <v>33</v>
      </c>
      <c r="D46" s="5" t="s">
        <v>44</v>
      </c>
      <c r="E46" s="58">
        <v>35000</v>
      </c>
      <c r="F46" s="58">
        <v>25</v>
      </c>
      <c r="G46" s="59">
        <f t="shared" si="9"/>
        <v>2481.5</v>
      </c>
      <c r="H46" s="59">
        <f t="shared" si="4"/>
        <v>1064</v>
      </c>
      <c r="I46" s="59">
        <f t="shared" si="5"/>
        <v>2485</v>
      </c>
      <c r="J46" s="59">
        <f t="shared" si="6"/>
        <v>1004.5</v>
      </c>
      <c r="K46" s="58">
        <v>0</v>
      </c>
      <c r="L46" s="59">
        <f t="shared" si="12"/>
        <v>385</v>
      </c>
      <c r="M46" s="59">
        <f t="shared" si="7"/>
        <v>350</v>
      </c>
      <c r="N46" s="59">
        <v>0</v>
      </c>
      <c r="O46" s="59">
        <f t="shared" si="8"/>
        <v>32906.5</v>
      </c>
      <c r="P46" s="66" t="s">
        <v>40</v>
      </c>
      <c r="Q46" s="67">
        <v>44136</v>
      </c>
      <c r="R46" s="67">
        <v>44682</v>
      </c>
      <c r="S46" s="67">
        <f>R46+184</f>
        <v>44866</v>
      </c>
      <c r="T46" s="36"/>
    </row>
    <row r="47" spans="1:20" s="1" customFormat="1" ht="26.25" x14ac:dyDescent="0.4">
      <c r="A47" s="6" t="s">
        <v>65</v>
      </c>
      <c r="B47" s="26" t="s">
        <v>70</v>
      </c>
      <c r="C47" s="12" t="s">
        <v>57</v>
      </c>
      <c r="D47" s="5" t="s">
        <v>44</v>
      </c>
      <c r="E47" s="58">
        <v>35000</v>
      </c>
      <c r="F47" s="58">
        <v>25</v>
      </c>
      <c r="G47" s="59">
        <f t="shared" si="9"/>
        <v>2481.5</v>
      </c>
      <c r="H47" s="59">
        <f t="shared" si="4"/>
        <v>1064</v>
      </c>
      <c r="I47" s="59">
        <f t="shared" si="5"/>
        <v>2485</v>
      </c>
      <c r="J47" s="59">
        <f t="shared" si="6"/>
        <v>1004.5</v>
      </c>
      <c r="K47" s="58">
        <v>0</v>
      </c>
      <c r="L47" s="59">
        <f t="shared" si="12"/>
        <v>385</v>
      </c>
      <c r="M47" s="59">
        <f t="shared" si="7"/>
        <v>350</v>
      </c>
      <c r="N47" s="59">
        <v>0</v>
      </c>
      <c r="O47" s="59">
        <f t="shared" si="8"/>
        <v>32906.5</v>
      </c>
      <c r="P47" s="66" t="s">
        <v>39</v>
      </c>
      <c r="Q47" s="67">
        <v>44470</v>
      </c>
      <c r="R47" s="67">
        <v>44652</v>
      </c>
      <c r="S47" s="67">
        <f>R47+183</f>
        <v>44835</v>
      </c>
      <c r="T47" s="36"/>
    </row>
    <row r="48" spans="1:20" s="1" customFormat="1" ht="26.25" x14ac:dyDescent="0.4">
      <c r="A48" s="6" t="s">
        <v>109</v>
      </c>
      <c r="B48" s="26" t="s">
        <v>110</v>
      </c>
      <c r="C48" s="12" t="s">
        <v>29</v>
      </c>
      <c r="D48" s="5" t="s">
        <v>44</v>
      </c>
      <c r="E48" s="58">
        <v>35000</v>
      </c>
      <c r="F48" s="58">
        <v>25</v>
      </c>
      <c r="G48" s="59">
        <f t="shared" si="9"/>
        <v>2481.5</v>
      </c>
      <c r="H48" s="59">
        <f t="shared" si="4"/>
        <v>1064</v>
      </c>
      <c r="I48" s="59">
        <f t="shared" si="5"/>
        <v>2485</v>
      </c>
      <c r="J48" s="59">
        <f t="shared" si="6"/>
        <v>1004.5</v>
      </c>
      <c r="K48" s="58">
        <v>0</v>
      </c>
      <c r="L48" s="59">
        <f t="shared" si="12"/>
        <v>385</v>
      </c>
      <c r="M48" s="59">
        <f t="shared" si="7"/>
        <v>350</v>
      </c>
      <c r="N48" s="59">
        <v>0</v>
      </c>
      <c r="O48" s="59">
        <f t="shared" si="8"/>
        <v>32906.5</v>
      </c>
      <c r="P48" s="66" t="s">
        <v>40</v>
      </c>
      <c r="Q48" s="67">
        <v>44713</v>
      </c>
      <c r="R48" s="67" t="s">
        <v>86</v>
      </c>
      <c r="S48" s="67">
        <f>Q48+183</f>
        <v>44896</v>
      </c>
      <c r="T48" s="36"/>
    </row>
    <row r="49" spans="1:26" s="1" customFormat="1" ht="26.25" x14ac:dyDescent="0.4">
      <c r="A49" s="6" t="s">
        <v>22</v>
      </c>
      <c r="B49" s="26" t="s">
        <v>26</v>
      </c>
      <c r="C49" s="12" t="s">
        <v>73</v>
      </c>
      <c r="D49" s="5" t="s">
        <v>44</v>
      </c>
      <c r="E49" s="58">
        <v>30000</v>
      </c>
      <c r="F49" s="58">
        <v>25</v>
      </c>
      <c r="G49" s="59">
        <f t="shared" si="9"/>
        <v>2127</v>
      </c>
      <c r="H49" s="59">
        <f t="shared" ref="H49" si="13">(E49)*3.04/100</f>
        <v>912</v>
      </c>
      <c r="I49" s="59">
        <f t="shared" ref="I49" si="14">(E49)*7.1/100</f>
        <v>2130</v>
      </c>
      <c r="J49" s="59">
        <f t="shared" ref="J49" si="15">(E49)*2.87/100</f>
        <v>861</v>
      </c>
      <c r="K49" s="58">
        <v>0</v>
      </c>
      <c r="L49" s="59">
        <f t="shared" si="12"/>
        <v>330</v>
      </c>
      <c r="M49" s="59">
        <f t="shared" ref="M49" si="16">(E49)*1/100</f>
        <v>300</v>
      </c>
      <c r="N49" s="59">
        <v>1350.12</v>
      </c>
      <c r="O49" s="59">
        <f t="shared" si="8"/>
        <v>26851.88</v>
      </c>
      <c r="P49" s="66" t="s">
        <v>40</v>
      </c>
      <c r="Q49" s="67">
        <v>44136</v>
      </c>
      <c r="R49" s="67">
        <v>44682</v>
      </c>
      <c r="S49" s="67">
        <f>R49+184</f>
        <v>44866</v>
      </c>
      <c r="T49" s="36"/>
    </row>
    <row r="50" spans="1:26" s="1" customFormat="1" ht="26.25" x14ac:dyDescent="0.4">
      <c r="A50" s="6" t="s">
        <v>63</v>
      </c>
      <c r="B50" s="26" t="s">
        <v>68</v>
      </c>
      <c r="C50" s="12" t="s">
        <v>77</v>
      </c>
      <c r="D50" s="5" t="s">
        <v>44</v>
      </c>
      <c r="E50" s="58">
        <v>30000</v>
      </c>
      <c r="F50" s="58">
        <v>25</v>
      </c>
      <c r="G50" s="59">
        <f t="shared" si="9"/>
        <v>2127</v>
      </c>
      <c r="H50" s="59">
        <f t="shared" ref="H50:H60" si="17">(E50)*3.04/100</f>
        <v>912</v>
      </c>
      <c r="I50" s="59">
        <f t="shared" ref="I50:I60" si="18">(E50)*7.1/100</f>
        <v>2130</v>
      </c>
      <c r="J50" s="59">
        <f t="shared" ref="J50:J60" si="19">(E50)*2.87/100</f>
        <v>861</v>
      </c>
      <c r="K50" s="58">
        <v>0</v>
      </c>
      <c r="L50" s="59">
        <f t="shared" si="12"/>
        <v>330</v>
      </c>
      <c r="M50" s="59">
        <f t="shared" ref="M50:M60" si="20">(E50)*1/100</f>
        <v>300</v>
      </c>
      <c r="N50" s="59">
        <v>0</v>
      </c>
      <c r="O50" s="59">
        <f t="shared" si="8"/>
        <v>28202</v>
      </c>
      <c r="P50" s="66" t="s">
        <v>40</v>
      </c>
      <c r="Q50" s="67">
        <v>44470</v>
      </c>
      <c r="R50" s="67">
        <v>44652</v>
      </c>
      <c r="S50" s="67">
        <f>R50+183</f>
        <v>44835</v>
      </c>
      <c r="T50" s="36"/>
    </row>
    <row r="51" spans="1:26" s="1" customFormat="1" ht="26.25" x14ac:dyDescent="0.4">
      <c r="A51" s="6" t="s">
        <v>2</v>
      </c>
      <c r="B51" s="26" t="s">
        <v>11</v>
      </c>
      <c r="C51" s="12" t="s">
        <v>29</v>
      </c>
      <c r="D51" s="5" t="s">
        <v>44</v>
      </c>
      <c r="E51" s="58">
        <v>30000</v>
      </c>
      <c r="F51" s="58">
        <v>25</v>
      </c>
      <c r="G51" s="59">
        <f t="shared" si="9"/>
        <v>2127</v>
      </c>
      <c r="H51" s="59">
        <f t="shared" si="17"/>
        <v>912</v>
      </c>
      <c r="I51" s="59">
        <f t="shared" si="18"/>
        <v>2130</v>
      </c>
      <c r="J51" s="59">
        <f t="shared" si="19"/>
        <v>861</v>
      </c>
      <c r="K51" s="58">
        <v>0</v>
      </c>
      <c r="L51" s="59">
        <f t="shared" si="12"/>
        <v>330</v>
      </c>
      <c r="M51" s="59">
        <f t="shared" si="20"/>
        <v>300</v>
      </c>
      <c r="N51" s="59">
        <v>0</v>
      </c>
      <c r="O51" s="59">
        <f t="shared" si="8"/>
        <v>28202</v>
      </c>
      <c r="P51" s="66" t="s">
        <v>40</v>
      </c>
      <c r="Q51" s="67">
        <v>44105</v>
      </c>
      <c r="R51" s="67">
        <v>44652</v>
      </c>
      <c r="S51" s="67">
        <f>R51+183</f>
        <v>44835</v>
      </c>
      <c r="T51" s="36"/>
    </row>
    <row r="52" spans="1:26" s="1" customFormat="1" ht="26.25" x14ac:dyDescent="0.4">
      <c r="A52" s="6" t="s">
        <v>103</v>
      </c>
      <c r="B52" s="26" t="s">
        <v>105</v>
      </c>
      <c r="C52" s="12" t="s">
        <v>73</v>
      </c>
      <c r="D52" s="5" t="s">
        <v>44</v>
      </c>
      <c r="E52" s="58">
        <v>30000</v>
      </c>
      <c r="F52" s="58">
        <v>25</v>
      </c>
      <c r="G52" s="59">
        <f t="shared" si="9"/>
        <v>2127</v>
      </c>
      <c r="H52" s="59">
        <f t="shared" si="17"/>
        <v>912</v>
      </c>
      <c r="I52" s="59">
        <f t="shared" si="18"/>
        <v>2130</v>
      </c>
      <c r="J52" s="59">
        <f t="shared" si="19"/>
        <v>861</v>
      </c>
      <c r="K52" s="58">
        <v>0</v>
      </c>
      <c r="L52" s="59">
        <f t="shared" si="12"/>
        <v>330</v>
      </c>
      <c r="M52" s="59">
        <f t="shared" si="20"/>
        <v>300</v>
      </c>
      <c r="N52" s="59">
        <v>0</v>
      </c>
      <c r="O52" s="59">
        <f t="shared" si="8"/>
        <v>28202</v>
      </c>
      <c r="P52" s="66" t="s">
        <v>40</v>
      </c>
      <c r="Q52" s="67">
        <v>44713</v>
      </c>
      <c r="R52" s="67" t="s">
        <v>86</v>
      </c>
      <c r="S52" s="67">
        <f>Q52+183</f>
        <v>44896</v>
      </c>
      <c r="T52" s="36"/>
    </row>
    <row r="53" spans="1:26" s="1" customFormat="1" ht="26.25" x14ac:dyDescent="0.4">
      <c r="A53" s="6" t="s">
        <v>104</v>
      </c>
      <c r="B53" s="26" t="s">
        <v>67</v>
      </c>
      <c r="C53" s="12" t="s">
        <v>78</v>
      </c>
      <c r="D53" s="5" t="s">
        <v>44</v>
      </c>
      <c r="E53" s="58">
        <v>30000</v>
      </c>
      <c r="F53" s="58">
        <v>25</v>
      </c>
      <c r="G53" s="59">
        <f t="shared" si="9"/>
        <v>2127</v>
      </c>
      <c r="H53" s="59">
        <f t="shared" si="17"/>
        <v>912</v>
      </c>
      <c r="I53" s="59">
        <f t="shared" si="18"/>
        <v>2130</v>
      </c>
      <c r="J53" s="59">
        <f t="shared" si="19"/>
        <v>861</v>
      </c>
      <c r="K53" s="58">
        <v>0</v>
      </c>
      <c r="L53" s="59">
        <f t="shared" si="12"/>
        <v>330</v>
      </c>
      <c r="M53" s="59">
        <f t="shared" si="20"/>
        <v>300</v>
      </c>
      <c r="N53" s="59">
        <v>0</v>
      </c>
      <c r="O53" s="59">
        <f t="shared" si="8"/>
        <v>28202</v>
      </c>
      <c r="P53" s="66" t="s">
        <v>39</v>
      </c>
      <c r="Q53" s="67">
        <v>44713</v>
      </c>
      <c r="R53" s="67" t="s">
        <v>86</v>
      </c>
      <c r="S53" s="67">
        <f>Q53+183</f>
        <v>44896</v>
      </c>
      <c r="T53" s="36"/>
    </row>
    <row r="54" spans="1:26" s="1" customFormat="1" ht="26.25" x14ac:dyDescent="0.4">
      <c r="A54" s="6" t="s">
        <v>62</v>
      </c>
      <c r="B54" s="26" t="s">
        <v>67</v>
      </c>
      <c r="C54" s="12" t="s">
        <v>57</v>
      </c>
      <c r="D54" s="5" t="s">
        <v>44</v>
      </c>
      <c r="E54" s="58">
        <v>25000</v>
      </c>
      <c r="F54" s="58">
        <v>25</v>
      </c>
      <c r="G54" s="59">
        <f t="shared" si="9"/>
        <v>1772.5</v>
      </c>
      <c r="H54" s="59">
        <f t="shared" si="17"/>
        <v>760</v>
      </c>
      <c r="I54" s="59">
        <f t="shared" si="18"/>
        <v>1775</v>
      </c>
      <c r="J54" s="59">
        <f t="shared" si="19"/>
        <v>717.5</v>
      </c>
      <c r="K54" s="58">
        <v>0</v>
      </c>
      <c r="L54" s="59">
        <f t="shared" si="12"/>
        <v>275.00000000000006</v>
      </c>
      <c r="M54" s="59">
        <f t="shared" si="20"/>
        <v>250</v>
      </c>
      <c r="N54" s="59">
        <v>0</v>
      </c>
      <c r="O54" s="59">
        <f t="shared" si="8"/>
        <v>23497.5</v>
      </c>
      <c r="P54" s="66" t="s">
        <v>39</v>
      </c>
      <c r="Q54" s="67">
        <v>44470</v>
      </c>
      <c r="R54" s="67">
        <v>44652</v>
      </c>
      <c r="S54" s="67">
        <f>R54+183</f>
        <v>44835</v>
      </c>
      <c r="T54" s="36"/>
    </row>
    <row r="55" spans="1:26" s="1" customFormat="1" ht="26.25" x14ac:dyDescent="0.4">
      <c r="A55" s="6" t="s">
        <v>5</v>
      </c>
      <c r="B55" s="26" t="s">
        <v>56</v>
      </c>
      <c r="C55" s="12" t="s">
        <v>29</v>
      </c>
      <c r="D55" s="5" t="s">
        <v>44</v>
      </c>
      <c r="E55" s="58">
        <v>24000</v>
      </c>
      <c r="F55" s="58">
        <v>25</v>
      </c>
      <c r="G55" s="59">
        <f t="shared" si="9"/>
        <v>1701.6</v>
      </c>
      <c r="H55" s="59">
        <f t="shared" si="17"/>
        <v>729.6</v>
      </c>
      <c r="I55" s="59">
        <f t="shared" si="18"/>
        <v>1704</v>
      </c>
      <c r="J55" s="59">
        <f t="shared" si="19"/>
        <v>688.8</v>
      </c>
      <c r="K55" s="58">
        <v>0</v>
      </c>
      <c r="L55" s="59">
        <f t="shared" si="12"/>
        <v>264.00000000000006</v>
      </c>
      <c r="M55" s="59">
        <f t="shared" si="20"/>
        <v>240</v>
      </c>
      <c r="N55" s="59">
        <v>682.54</v>
      </c>
      <c r="O55" s="59">
        <f>E55-F55-H55-J55-K55-N55</f>
        <v>21874.06</v>
      </c>
      <c r="P55" s="66" t="s">
        <v>40</v>
      </c>
      <c r="Q55" s="67">
        <v>44105</v>
      </c>
      <c r="R55" s="67">
        <v>44652</v>
      </c>
      <c r="S55" s="67">
        <f>R55+183</f>
        <v>44835</v>
      </c>
      <c r="T55" s="36"/>
    </row>
    <row r="56" spans="1:26" s="1" customFormat="1" ht="26.25" x14ac:dyDescent="0.4">
      <c r="A56" s="6" t="s">
        <v>10</v>
      </c>
      <c r="B56" s="26" t="s">
        <v>11</v>
      </c>
      <c r="C56" s="12" t="s">
        <v>32</v>
      </c>
      <c r="D56" s="5" t="s">
        <v>44</v>
      </c>
      <c r="E56" s="58">
        <v>23000</v>
      </c>
      <c r="F56" s="58">
        <v>25</v>
      </c>
      <c r="G56" s="59">
        <f t="shared" si="9"/>
        <v>1630.7</v>
      </c>
      <c r="H56" s="59">
        <f t="shared" si="17"/>
        <v>699.2</v>
      </c>
      <c r="I56" s="59">
        <f t="shared" si="18"/>
        <v>1633</v>
      </c>
      <c r="J56" s="59">
        <f t="shared" si="19"/>
        <v>660.1</v>
      </c>
      <c r="K56" s="58">
        <v>0</v>
      </c>
      <c r="L56" s="59">
        <f t="shared" si="12"/>
        <v>253.00000000000003</v>
      </c>
      <c r="M56" s="59">
        <f t="shared" si="20"/>
        <v>230</v>
      </c>
      <c r="N56" s="59">
        <v>0</v>
      </c>
      <c r="O56" s="59">
        <f t="shared" si="8"/>
        <v>21615.7</v>
      </c>
      <c r="P56" s="66" t="s">
        <v>40</v>
      </c>
      <c r="Q56" s="67">
        <v>44117</v>
      </c>
      <c r="R56" s="67">
        <v>44664</v>
      </c>
      <c r="S56" s="67">
        <f>R56+183</f>
        <v>44847</v>
      </c>
      <c r="T56" s="36"/>
    </row>
    <row r="57" spans="1:26" s="1" customFormat="1" ht="26.25" x14ac:dyDescent="0.4">
      <c r="A57" s="6" t="s">
        <v>3</v>
      </c>
      <c r="B57" s="26" t="s">
        <v>4</v>
      </c>
      <c r="C57" s="12" t="s">
        <v>29</v>
      </c>
      <c r="D57" s="5" t="s">
        <v>44</v>
      </c>
      <c r="E57" s="58">
        <v>20000</v>
      </c>
      <c r="F57" s="58">
        <v>25</v>
      </c>
      <c r="G57" s="59">
        <f t="shared" si="9"/>
        <v>1418</v>
      </c>
      <c r="H57" s="59">
        <f t="shared" si="17"/>
        <v>608</v>
      </c>
      <c r="I57" s="59">
        <f t="shared" si="18"/>
        <v>1420</v>
      </c>
      <c r="J57" s="59">
        <f t="shared" si="19"/>
        <v>574</v>
      </c>
      <c r="K57" s="58">
        <v>0</v>
      </c>
      <c r="L57" s="59">
        <f t="shared" si="12"/>
        <v>220</v>
      </c>
      <c r="M57" s="59">
        <f t="shared" si="20"/>
        <v>200</v>
      </c>
      <c r="N57" s="59">
        <v>682.54</v>
      </c>
      <c r="O57" s="59">
        <f t="shared" si="8"/>
        <v>18110.46</v>
      </c>
      <c r="P57" s="66" t="s">
        <v>40</v>
      </c>
      <c r="Q57" s="67">
        <v>44105</v>
      </c>
      <c r="R57" s="67">
        <v>44652</v>
      </c>
      <c r="S57" s="67">
        <f>R57+183</f>
        <v>44835</v>
      </c>
      <c r="T57" s="36"/>
    </row>
    <row r="58" spans="1:26" s="1" customFormat="1" ht="26.25" x14ac:dyDescent="0.4">
      <c r="A58" s="6" t="s">
        <v>111</v>
      </c>
      <c r="B58" s="26" t="s">
        <v>112</v>
      </c>
      <c r="C58" s="12" t="s">
        <v>29</v>
      </c>
      <c r="D58" s="5" t="s">
        <v>44</v>
      </c>
      <c r="E58" s="58">
        <v>20000</v>
      </c>
      <c r="F58" s="58">
        <v>25</v>
      </c>
      <c r="G58" s="59">
        <f t="shared" si="9"/>
        <v>1418</v>
      </c>
      <c r="H58" s="59">
        <f t="shared" si="17"/>
        <v>608</v>
      </c>
      <c r="I58" s="59">
        <f t="shared" si="18"/>
        <v>1420</v>
      </c>
      <c r="J58" s="59">
        <f t="shared" si="19"/>
        <v>574</v>
      </c>
      <c r="K58" s="58">
        <v>0</v>
      </c>
      <c r="L58" s="59">
        <f t="shared" si="12"/>
        <v>220</v>
      </c>
      <c r="M58" s="59">
        <f t="shared" si="20"/>
        <v>200</v>
      </c>
      <c r="N58" s="59">
        <v>0</v>
      </c>
      <c r="O58" s="59">
        <f t="shared" si="8"/>
        <v>18793</v>
      </c>
      <c r="P58" s="66" t="s">
        <v>40</v>
      </c>
      <c r="Q58" s="67">
        <v>44743</v>
      </c>
      <c r="R58" s="67" t="s">
        <v>86</v>
      </c>
      <c r="S58" s="67">
        <f>Q58+184</f>
        <v>44927</v>
      </c>
      <c r="T58" s="36"/>
    </row>
    <row r="59" spans="1:26" s="1" customFormat="1" ht="26.25" x14ac:dyDescent="0.4">
      <c r="A59" s="6" t="s">
        <v>117</v>
      </c>
      <c r="B59" s="26" t="s">
        <v>11</v>
      </c>
      <c r="C59" s="12" t="s">
        <v>118</v>
      </c>
      <c r="D59" s="5" t="s">
        <v>44</v>
      </c>
      <c r="E59" s="58">
        <v>20000</v>
      </c>
      <c r="F59" s="58">
        <v>25</v>
      </c>
      <c r="G59" s="59">
        <f t="shared" si="9"/>
        <v>1418</v>
      </c>
      <c r="H59" s="59">
        <f t="shared" si="17"/>
        <v>608</v>
      </c>
      <c r="I59" s="59">
        <f t="shared" si="18"/>
        <v>1420</v>
      </c>
      <c r="J59" s="59">
        <f t="shared" si="19"/>
        <v>574</v>
      </c>
      <c r="K59" s="58">
        <v>0</v>
      </c>
      <c r="L59" s="59">
        <f t="shared" si="12"/>
        <v>220</v>
      </c>
      <c r="M59" s="59">
        <f t="shared" si="20"/>
        <v>200</v>
      </c>
      <c r="N59" s="59">
        <v>0</v>
      </c>
      <c r="O59" s="59">
        <f t="shared" si="8"/>
        <v>18793</v>
      </c>
      <c r="P59" s="66" t="s">
        <v>40</v>
      </c>
      <c r="Q59" s="67">
        <v>44774</v>
      </c>
      <c r="R59" s="67" t="s">
        <v>86</v>
      </c>
      <c r="S59" s="67">
        <f>Q59+184</f>
        <v>44958</v>
      </c>
      <c r="T59" s="36"/>
    </row>
    <row r="60" spans="1:26" ht="26.25" x14ac:dyDescent="0.4">
      <c r="A60" s="6" t="s">
        <v>113</v>
      </c>
      <c r="B60" s="26" t="s">
        <v>114</v>
      </c>
      <c r="C60" s="12" t="s">
        <v>29</v>
      </c>
      <c r="D60" s="5" t="s">
        <v>44</v>
      </c>
      <c r="E60" s="58">
        <v>20000</v>
      </c>
      <c r="F60" s="58">
        <v>25</v>
      </c>
      <c r="G60" s="59">
        <f t="shared" si="9"/>
        <v>1418</v>
      </c>
      <c r="H60" s="59">
        <f t="shared" si="17"/>
        <v>608</v>
      </c>
      <c r="I60" s="59">
        <f t="shared" si="18"/>
        <v>1420</v>
      </c>
      <c r="J60" s="59">
        <f t="shared" si="19"/>
        <v>574</v>
      </c>
      <c r="K60" s="58">
        <v>0</v>
      </c>
      <c r="L60" s="59">
        <f t="shared" si="12"/>
        <v>220</v>
      </c>
      <c r="M60" s="59">
        <f t="shared" si="20"/>
        <v>200</v>
      </c>
      <c r="N60" s="59">
        <v>0</v>
      </c>
      <c r="O60" s="59">
        <f t="shared" si="8"/>
        <v>18793</v>
      </c>
      <c r="P60" s="66" t="s">
        <v>39</v>
      </c>
      <c r="Q60" s="67">
        <v>44774</v>
      </c>
      <c r="R60" s="67" t="s">
        <v>86</v>
      </c>
      <c r="S60" s="67">
        <f>Q60+184</f>
        <v>44958</v>
      </c>
      <c r="T60" s="36"/>
      <c r="U60" s="1"/>
      <c r="V60" s="1"/>
      <c r="W60" s="1"/>
      <c r="X60" s="1"/>
      <c r="Y60" s="1"/>
      <c r="Z60" s="1"/>
    </row>
    <row r="61" spans="1:26" ht="26.25" x14ac:dyDescent="0.4">
      <c r="A61" s="6"/>
      <c r="B61" s="26"/>
      <c r="C61" s="12"/>
      <c r="D61" s="5"/>
      <c r="E61" s="58"/>
      <c r="F61" s="58"/>
      <c r="G61" s="59"/>
      <c r="H61" s="59"/>
      <c r="I61" s="59"/>
      <c r="J61" s="59"/>
      <c r="K61" s="58"/>
      <c r="L61" s="59"/>
      <c r="M61" s="59"/>
      <c r="N61" s="59"/>
      <c r="O61" s="59"/>
      <c r="P61" s="66"/>
      <c r="Q61" s="66"/>
      <c r="R61" s="66"/>
      <c r="S61" s="66"/>
      <c r="T61" s="36"/>
      <c r="U61" s="1"/>
      <c r="V61" s="1"/>
      <c r="W61" s="1"/>
      <c r="X61" s="1"/>
      <c r="Y61" s="1"/>
      <c r="Z61" s="1"/>
    </row>
    <row r="62" spans="1:26" ht="26.25" x14ac:dyDescent="0.4">
      <c r="A62" s="60" t="s">
        <v>13</v>
      </c>
      <c r="B62" s="27"/>
      <c r="C62" s="14"/>
      <c r="D62" s="7"/>
      <c r="E62" s="59">
        <f>SUM(E18:E60)</f>
        <v>2334000</v>
      </c>
      <c r="F62" s="59">
        <f t="shared" ref="F62:O62" si="21">SUM(F18:F60)</f>
        <v>1075</v>
      </c>
      <c r="G62" s="59">
        <f t="shared" si="21"/>
        <v>165480.6</v>
      </c>
      <c r="H62" s="59">
        <f t="shared" si="21"/>
        <v>70953.600000000006</v>
      </c>
      <c r="I62" s="59">
        <f t="shared" si="21"/>
        <v>165714</v>
      </c>
      <c r="J62" s="59">
        <f t="shared" si="21"/>
        <v>66985.799999999988</v>
      </c>
      <c r="K62" s="59">
        <f t="shared" si="21"/>
        <v>158130.03999999995</v>
      </c>
      <c r="L62" s="59">
        <f t="shared" si="21"/>
        <v>21931.25</v>
      </c>
      <c r="M62" s="59">
        <f t="shared" si="21"/>
        <v>23340</v>
      </c>
      <c r="N62" s="59">
        <f>SUM(N18:N60)</f>
        <v>25149.270000000004</v>
      </c>
      <c r="O62" s="59">
        <f t="shared" si="21"/>
        <v>2011706.29</v>
      </c>
      <c r="P62" s="68"/>
      <c r="Q62" s="69"/>
      <c r="R62" s="69"/>
      <c r="S62" s="69"/>
      <c r="T62" s="35"/>
    </row>
    <row r="63" spans="1:26" ht="15.75" x14ac:dyDescent="0.25">
      <c r="A63" s="28"/>
      <c r="B63" s="28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  <c r="P63" s="71"/>
      <c r="Q63" s="71"/>
      <c r="R63" s="71"/>
      <c r="S63" s="71"/>
      <c r="T63" s="71"/>
    </row>
    <row r="64" spans="1:26" ht="15.75" x14ac:dyDescent="0.25">
      <c r="A64" s="28"/>
      <c r="B64" s="28"/>
      <c r="C64" s="70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3">
        <f>O62-2011706.29</f>
        <v>0</v>
      </c>
      <c r="P64" s="71"/>
      <c r="Q64" s="71"/>
      <c r="R64" s="71"/>
      <c r="S64" s="71"/>
      <c r="T64" s="71"/>
    </row>
    <row r="65" spans="1:20" ht="15.75" x14ac:dyDescent="0.25">
      <c r="A65" s="28"/>
      <c r="B65" s="28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2"/>
      <c r="P65" s="71"/>
      <c r="Q65" s="71"/>
      <c r="R65" s="71"/>
      <c r="S65" s="71"/>
      <c r="T65" s="71"/>
    </row>
    <row r="66" spans="1:20" ht="15.75" x14ac:dyDescent="0.25">
      <c r="A66" s="28"/>
      <c r="B66" s="28"/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4"/>
      <c r="O66" s="72"/>
      <c r="P66" s="71"/>
      <c r="Q66" s="71"/>
      <c r="R66" s="71"/>
      <c r="S66" s="71"/>
      <c r="T66" s="71"/>
    </row>
    <row r="67" spans="1:20" ht="15.75" x14ac:dyDescent="0.25">
      <c r="A67" s="28"/>
      <c r="B67" s="28"/>
      <c r="C67" s="7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3"/>
      <c r="P67" s="74"/>
      <c r="Q67" s="71"/>
      <c r="R67" s="71"/>
      <c r="S67" s="71"/>
      <c r="T67" s="71"/>
    </row>
    <row r="68" spans="1:20" ht="15.75" x14ac:dyDescent="0.25">
      <c r="A68" s="28"/>
      <c r="B68" s="28"/>
      <c r="C68" s="70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5"/>
      <c r="P68" s="76"/>
      <c r="Q68" s="77"/>
      <c r="R68" s="78"/>
      <c r="S68" s="78"/>
      <c r="T68" s="71"/>
    </row>
    <row r="69" spans="1:20" ht="27" customHeight="1" x14ac:dyDescent="0.25">
      <c r="A69" s="28"/>
      <c r="B69" s="28"/>
      <c r="C69" s="70"/>
      <c r="D69" s="15" t="s">
        <v>100</v>
      </c>
      <c r="E69" s="15"/>
      <c r="F69" s="15"/>
      <c r="G69" s="15"/>
      <c r="H69" s="71"/>
      <c r="I69" s="71"/>
      <c r="J69" s="71"/>
      <c r="K69" s="71"/>
      <c r="L69" s="71"/>
      <c r="M69" s="71"/>
      <c r="N69" s="71"/>
      <c r="O69" s="72"/>
      <c r="P69" s="71"/>
      <c r="Q69" s="71"/>
      <c r="R69" s="71"/>
      <c r="S69" s="71"/>
      <c r="T69" s="71"/>
    </row>
    <row r="70" spans="1:20" ht="30" customHeight="1" x14ac:dyDescent="0.25">
      <c r="A70" s="28"/>
      <c r="B70" s="28"/>
      <c r="C70" s="70"/>
      <c r="D70" s="16" t="s">
        <v>101</v>
      </c>
      <c r="E70" s="16"/>
      <c r="F70" s="16"/>
      <c r="G70" s="16"/>
      <c r="H70" s="71"/>
      <c r="I70" s="71"/>
      <c r="J70" s="71"/>
      <c r="K70" s="71"/>
      <c r="L70" s="71"/>
      <c r="M70" s="71"/>
      <c r="N70" s="71"/>
      <c r="O70" s="72"/>
      <c r="P70" s="71"/>
      <c r="Q70" s="71"/>
      <c r="R70" s="71"/>
      <c r="S70" s="71"/>
      <c r="T70" s="71"/>
    </row>
    <row r="71" spans="1:20" ht="15.75" x14ac:dyDescent="0.25">
      <c r="A71" s="28"/>
      <c r="B71" s="28"/>
      <c r="C71" s="70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2"/>
      <c r="P71" s="71"/>
      <c r="Q71" s="71"/>
      <c r="R71" s="71"/>
      <c r="S71" s="71"/>
      <c r="T71" s="71"/>
    </row>
    <row r="72" spans="1:20" ht="15.75" x14ac:dyDescent="0.25">
      <c r="A72" s="28"/>
      <c r="B72" s="28"/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2"/>
      <c r="P72" s="71"/>
      <c r="Q72" s="71"/>
      <c r="R72" s="71"/>
      <c r="S72" s="71"/>
      <c r="T72" s="71"/>
    </row>
    <row r="73" spans="1:20" ht="15.75" x14ac:dyDescent="0.25">
      <c r="A73" s="28"/>
      <c r="B73" s="28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P73" s="71"/>
      <c r="Q73" s="71"/>
      <c r="R73" s="71"/>
      <c r="S73" s="71"/>
      <c r="T73" s="71"/>
    </row>
    <row r="74" spans="1:20" ht="15.75" x14ac:dyDescent="0.25">
      <c r="A74" s="28"/>
      <c r="B74" s="28"/>
      <c r="C74" s="70"/>
      <c r="D74" s="71"/>
      <c r="E74" s="71"/>
      <c r="F74" s="8"/>
      <c r="G74" s="8"/>
      <c r="H74" s="8"/>
      <c r="I74" s="8"/>
      <c r="J74" s="71"/>
      <c r="K74" s="71"/>
      <c r="L74" s="71"/>
      <c r="M74" s="71"/>
      <c r="N74" s="71"/>
      <c r="O74" s="72"/>
      <c r="P74" s="71"/>
      <c r="Q74" s="71"/>
      <c r="R74" s="71"/>
      <c r="S74" s="71"/>
      <c r="T74" s="71"/>
    </row>
    <row r="75" spans="1:20" ht="15.75" x14ac:dyDescent="0.25">
      <c r="A75" s="28"/>
      <c r="B75" s="28"/>
      <c r="C75" s="70"/>
      <c r="D75" s="71"/>
      <c r="E75" s="71"/>
      <c r="F75" s="9"/>
      <c r="G75" s="9"/>
      <c r="H75" s="9"/>
      <c r="I75" s="9"/>
      <c r="J75" s="71"/>
      <c r="K75" s="71"/>
      <c r="L75" s="71"/>
      <c r="M75" s="71"/>
      <c r="N75" s="71"/>
      <c r="O75" s="72"/>
      <c r="P75" s="71"/>
      <c r="Q75" s="71"/>
      <c r="R75" s="71"/>
      <c r="S75" s="71"/>
      <c r="T75" s="71"/>
    </row>
    <row r="76" spans="1:20" ht="15.75" x14ac:dyDescent="0.25">
      <c r="A76" s="28"/>
      <c r="B76" s="28"/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2"/>
      <c r="P76" s="71"/>
      <c r="Q76" s="71"/>
      <c r="R76" s="71"/>
      <c r="S76" s="71"/>
      <c r="T76" s="71"/>
    </row>
    <row r="77" spans="1:20" ht="15.75" x14ac:dyDescent="0.25">
      <c r="A77" s="28"/>
      <c r="B77" s="28"/>
      <c r="C77" s="70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2"/>
      <c r="P77" s="71"/>
      <c r="Q77" s="71"/>
      <c r="R77" s="71"/>
      <c r="S77" s="71"/>
      <c r="T77" s="71"/>
    </row>
    <row r="78" spans="1:20" ht="15.75" x14ac:dyDescent="0.25">
      <c r="A78" s="28"/>
      <c r="B78" s="28"/>
      <c r="C78" s="70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/>
      <c r="P78" s="71"/>
      <c r="Q78" s="71"/>
      <c r="R78" s="71"/>
      <c r="S78" s="71"/>
      <c r="T78" s="71"/>
    </row>
  </sheetData>
  <mergeCells count="23">
    <mergeCell ref="G16:H16"/>
    <mergeCell ref="I16:J16"/>
    <mergeCell ref="A16:A17"/>
    <mergeCell ref="B16:B17"/>
    <mergeCell ref="C16:C17"/>
    <mergeCell ref="D16:D17"/>
    <mergeCell ref="E16:E17"/>
    <mergeCell ref="A14:S14"/>
    <mergeCell ref="A15:S15"/>
    <mergeCell ref="F75:I75"/>
    <mergeCell ref="F74:I74"/>
    <mergeCell ref="R16:R17"/>
    <mergeCell ref="S16:S17"/>
    <mergeCell ref="Q16:Q17"/>
    <mergeCell ref="P16:P17"/>
    <mergeCell ref="F16:F17"/>
    <mergeCell ref="L16:L17"/>
    <mergeCell ref="M16:M17"/>
    <mergeCell ref="N16:N17"/>
    <mergeCell ref="O16:O17"/>
    <mergeCell ref="K16:K17"/>
    <mergeCell ref="D69:G69"/>
    <mergeCell ref="D70:G7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26" fitToWidth="0" orientation="landscape" r:id="rId1"/>
  <rowBreaks count="2" manualBreakCount="2">
    <brk id="32" max="16383" man="1"/>
    <brk id="4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7AE25-9C94-4404-9114-117932A51BE3}"/>
</file>

<file path=customXml/itemProps2.xml><?xml version="1.0" encoding="utf-8"?>
<ds:datastoreItem xmlns:ds="http://schemas.openxmlformats.org/officeDocument/2006/customXml" ds:itemID="{415EC7C3-814B-4A63-92EF-2611F64BE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usuario</cp:lastModifiedBy>
  <cp:lastPrinted>2022-09-12T16:20:15Z</cp:lastPrinted>
  <dcterms:created xsi:type="dcterms:W3CDTF">2021-02-24T17:51:00Z</dcterms:created>
  <dcterms:modified xsi:type="dcterms:W3CDTF">2022-09-12T16:21:14Z</dcterms:modified>
</cp:coreProperties>
</file>