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frypc\OneDrive - COMISION PRESIDENCIAL DE LA MODERNIZACION\Escritorio\OAI CPMSP\PORTAL 2022\PORTAL MAYO\PRESUPUESTO\"/>
    </mc:Choice>
  </mc:AlternateContent>
  <xr:revisionPtr revIDLastSave="0" documentId="13_ncr:1_{1501A6FE-28F3-4A8E-8260-E2E83F997BC7}" xr6:coauthVersionLast="47" xr6:coauthVersionMax="47" xr10:uidLastSave="{00000000-0000-0000-0000-000000000000}"/>
  <bookViews>
    <workbookView xWindow="-120" yWindow="-120" windowWidth="20730" windowHeight="11160" xr2:uid="{784E5D24-0E0A-4A1C-AEDB-8C414D77F257}"/>
  </bookViews>
  <sheets>
    <sheet name="P3 Ejecucio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2" i="3" l="1"/>
  <c r="H82" i="3"/>
  <c r="G82" i="3"/>
  <c r="F82" i="3"/>
  <c r="E82" i="3"/>
  <c r="Q34" i="3"/>
  <c r="Q32" i="3"/>
  <c r="Q28" i="3"/>
  <c r="Q26" i="3"/>
  <c r="Q23" i="3"/>
  <c r="Q22" i="3"/>
  <c r="Q21" i="3"/>
  <c r="Q18" i="3"/>
  <c r="Q16" i="3"/>
  <c r="Q14" i="3"/>
  <c r="Q11" i="3"/>
  <c r="Q10" i="3"/>
  <c r="I8" i="3"/>
  <c r="H8" i="3"/>
  <c r="G8" i="3"/>
  <c r="F8" i="3"/>
  <c r="E8" i="3"/>
  <c r="Q8" i="3" l="1"/>
  <c r="Q82" i="3"/>
  <c r="D82" i="3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<sst xmlns="http://schemas.openxmlformats.org/spreadsheetml/2006/main" count="99" uniqueCount="99">
  <si>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</si>
  <si>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</si>
  <si>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</si>
  <si>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</si>
  <si>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</si>
  <si>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</si>
  <si>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</si>
  <si>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</si>
  <si>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</si>
  <si>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</si>
  <si>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</si>
  <si>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</si>
  <si>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</si>
  <si>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</si>
  <si>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</si>
  <si>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</si>
  <si>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</si>
  <si>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</si>
  <si>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</si>
  <si>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</si>
  <si>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</si>
  <si>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</si>
  <si>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</si>
  <si>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</si>
  <si>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</si>
  <si>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</si>
  <si>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</si>
  <si>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</si>
  <si>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</si>
  <si>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</si>
  <si>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</si>
  <si>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</si>
  <si>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</si>
  <si>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</si>
  <si>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</si>
  <si>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</si>
  <si>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</si>
  <si>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</si>
  <si>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</si>
  <si>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</si>
  <si>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</si>
  <si>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</si>
  <si>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</si>
  <si>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</si>
  <si>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</si>
  <si>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</si>
  <si>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</si>
  <si>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</si>
  <si>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</si>
  <si>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</si>
  <si>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</si>
  <si>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</si>
  <si>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</si>
  <si>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</si>
  <si>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</si>
  <si>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</si>
  <si>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</si>
  <si>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</si>
  <si>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</si>
  <si>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</si>
  <si>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</si>
  <si>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</si>
  <si>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</si>
  <si>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</si>
  <si>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</si>
  <si>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</si>
  <si>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</si>
  <si>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</si>
  <si>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</si>
  <si>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</si>
  <si>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</si>
  <si>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</si>
  <si>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</si>
  <si>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</si>
  <si>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</si>
  <si>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</si>
  <si>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Ejecución de Gasto y Aplicaciones financieras </t>
  </si>
  <si>
    <t>Ministerio de Obras Publicas y Comunicaciones</t>
  </si>
  <si>
    <t>En RD$ 55,864,887.00</t>
  </si>
  <si>
    <t>Presupuesto Aprobado</t>
  </si>
  <si>
    <t>Presupuesto Modificado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</si>
  <si>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</si>
  <si>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</si>
  <si>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</si>
  <si>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</si>
  <si>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</si>
  <si>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</si>
  <si>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</si>
  <si>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</si>
  <si>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</si>
  <si>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</si>
  <si>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</si>
  <si>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</si>
  <si>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</si>
  <si>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</si>
  <si>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</si>
  <si>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</si>
  <si>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</si>
  <si>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Comisión Presidencial para la Modernizacion y Seguridad Portuaria (CPMSP)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</si>
</sst>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* #,##0.0_);_(* \(#,##0.0\);_(* &quot;-&quot;??_);_(@_)"/>
    <numFmt numFmtId="165" formatCode="_(&quot;$&quot;* #,##0.0_);_(&quot;$&quot;* \(#,##0.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70C0"/>
      </top>
      <bottom/>
      <diagonal/>
    </border>
    <border>
      <left/>
      <right/>
      <top style="thin">
        <color theme="0"/>
      </top>
      <bottom style="thin">
        <color rgb="FF0070C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0" xfId="0" applyFill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0" borderId="0" xfId="0" applyNumberFormat="1"/>
    <xf numFmtId="0" fontId="2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indent="13"/>
    </xf>
    <xf numFmtId="0" fontId="0" fillId="0" borderId="0" xfId="0" applyAlignment="1">
      <alignment horizontal="left" vertical="top" indent="7"/>
    </xf>
    <xf numFmtId="0" fontId="5" fillId="0" borderId="0" xfId="0" applyFont="1"/>
    <xf numFmtId="0" fontId="3" fillId="0" borderId="6" xfId="0" applyFont="1" applyBorder="1" applyAlignment="1">
      <alignment wrapText="1"/>
    </xf>
    <xf numFmtId="0" fontId="0" fillId="0" borderId="6" xfId="0" applyBorder="1" applyAlignment="1">
      <alignment vertical="center" wrapText="1"/>
    </xf>
    <xf numFmtId="44" fontId="3" fillId="0" borderId="7" xfId="1" applyFont="1" applyBorder="1"/>
    <xf numFmtId="44" fontId="6" fillId="0" borderId="0" xfId="1" applyFont="1"/>
    <xf numFmtId="0" fontId="2" fillId="3" borderId="9" xfId="0" applyFont="1" applyFill="1" applyBorder="1" applyAlignment="1">
      <alignment horizontal="center" vertical="center"/>
    </xf>
    <xf numFmtId="44" fontId="0" fillId="4" borderId="0" xfId="0" applyNumberFormat="1" applyFill="1"/>
    <xf numFmtId="0" fontId="0" fillId="4" borderId="0" xfId="0" applyFill="1"/>
    <xf numFmtId="165" fontId="0" fillId="0" borderId="0" xfId="1" applyNumberFormat="1" applyFont="1"/>
    <xf numFmtId="44" fontId="3" fillId="3" borderId="0" xfId="1" applyFont="1" applyFill="1" applyAlignment="1">
      <alignment horizontal="right" vertical="center"/>
    </xf>
    <xf numFmtId="164" fontId="3" fillId="5" borderId="2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44" fontId="3" fillId="0" borderId="0" xfId="1" applyFont="1" applyBorder="1" applyAlignment="1">
      <alignment vertical="center"/>
    </xf>
    <xf numFmtId="44" fontId="3" fillId="0" borderId="8" xfId="1" applyFont="1" applyBorder="1" applyAlignment="1">
      <alignment vertical="center"/>
    </xf>
    <xf numFmtId="44" fontId="3" fillId="0" borderId="5" xfId="1" applyFont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44" fontId="4" fillId="0" borderId="0" xfId="1" applyFont="1" applyBorder="1" applyAlignment="1">
      <alignment horizontal="center" vertical="top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63424</xdr:colOff>
      <xdr:row>0</xdr:row>
      <xdr:rowOff>10584</xdr:rowOff>
    </xdr:from>
    <xdr:to>
      <xdr:col>12</xdr:col>
      <xdr:colOff>800098</xdr:colOff>
      <xdr:row>5</xdr:row>
      <xdr:rowOff>158750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4816591" y="10584"/>
          <a:ext cx="4028090" cy="14499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4023784</xdr:colOff>
      <xdr:row>0</xdr:row>
      <xdr:rowOff>0</xdr:rowOff>
    </xdr:from>
    <xdr:to>
      <xdr:col>3</xdr:col>
      <xdr:colOff>366183</xdr:colOff>
      <xdr:row>5</xdr:row>
      <xdr:rowOff>120650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5446"/>
        <a:stretch/>
      </xdr:blipFill>
      <xdr:spPr bwMode="auto">
        <a:xfrm>
          <a:off x="4447117" y="0"/>
          <a:ext cx="3655483" cy="142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163288</xdr:colOff>
      <xdr:row>84</xdr:row>
      <xdr:rowOff>206375</xdr:rowOff>
    </xdr:from>
    <xdr:to>
      <xdr:col>6</xdr:col>
      <xdr:colOff>7938</xdr:colOff>
      <xdr:row>85</xdr:row>
      <xdr:rowOff>456405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069C403-B64D-46F2-9D16-F67D5BD9EF8A}"/>
            </a:ext>
          </a:extLst>
        </xdr:cNvPr>
        <xdr:cNvSpPr txBox="1"/>
      </xdr:nvSpPr>
      <xdr:spPr>
        <a:xfrm>
          <a:off x="9307288" y="17922875"/>
          <a:ext cx="2797400" cy="6469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1">
              <a:solidFill>
                <a:sysClr val="windowText" lastClr="000000"/>
              </a:solidFill>
              <a:latin typeface="Amasis MT Pro Black" panose="020B0604020202020204" pitchFamily="18" charset="0"/>
            </a:rPr>
            <a:t>Pamela Moya Brito</a:t>
          </a:r>
        </a:p>
        <a:p>
          <a:pPr algn="ctr"/>
          <a:endParaRPr lang="es-ES" sz="100" b="1">
            <a:solidFill>
              <a:sysClr val="windowText" lastClr="000000"/>
            </a:solidFill>
            <a:latin typeface="Amasis MT Pro Black" panose="020B0604020202020204" pitchFamily="18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Amasis MT Pro Black" panose="020B0604020202020204" pitchFamily="18" charset="0"/>
            </a:rPr>
            <a:t>Dir. Administrativa</a:t>
          </a:r>
          <a:r>
            <a:rPr lang="es-ES" sz="1200" b="1" baseline="0">
              <a:solidFill>
                <a:sysClr val="windowText" lastClr="000000"/>
              </a:solidFill>
              <a:latin typeface="Amasis MT Pro Black" panose="020B0604020202020204" pitchFamily="18" charset="0"/>
            </a:rPr>
            <a:t> </a:t>
          </a:r>
          <a:r>
            <a:rPr lang="es-ES" sz="1200" b="1">
              <a:solidFill>
                <a:sysClr val="windowText" lastClr="000000"/>
              </a:solidFill>
              <a:latin typeface="Amasis MT Pro Black" panose="020B0604020202020204" pitchFamily="18" charset="0"/>
            </a:rPr>
            <a:t>Financiera</a:t>
          </a:r>
        </a:p>
      </xdr:txBody>
    </xdr:sp>
    <xdr:clientData/>
  </xdr:twoCellAnchor>
  <xdr:twoCellAnchor>
    <xdr:from>
      <xdr:col>6</xdr:col>
      <xdr:colOff>336398</xdr:colOff>
      <xdr:row>84</xdr:row>
      <xdr:rowOff>211665</xdr:rowOff>
    </xdr:from>
    <xdr:to>
      <xdr:col>8</xdr:col>
      <xdr:colOff>783167</xdr:colOff>
      <xdr:row>85</xdr:row>
      <xdr:rowOff>433915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804AB45-FFA1-4629-A9B7-9CA669D096CF}"/>
            </a:ext>
          </a:extLst>
        </xdr:cNvPr>
        <xdr:cNvSpPr txBox="1"/>
      </xdr:nvSpPr>
      <xdr:spPr>
        <a:xfrm>
          <a:off x="11692315" y="17631832"/>
          <a:ext cx="2743352" cy="613833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1">
              <a:solidFill>
                <a:sysClr val="windowText" lastClr="000000"/>
              </a:solidFill>
              <a:latin typeface="Amasis MT Pro Black" panose="02040A04050005020304" pitchFamily="18" charset="0"/>
            </a:rPr>
            <a:t>Mayoleny</a:t>
          </a:r>
          <a:r>
            <a:rPr lang="es-ES" sz="1200" b="1" baseline="0">
              <a:solidFill>
                <a:sysClr val="windowText" lastClr="000000"/>
              </a:solidFill>
              <a:latin typeface="Amasis MT Pro Black" panose="02040A04050005020304" pitchFamily="18" charset="0"/>
            </a:rPr>
            <a:t> Ogando De Oleo</a:t>
          </a:r>
        </a:p>
        <a:p>
          <a:pPr algn="ctr"/>
          <a:endParaRPr lang="es-ES" sz="100" b="1" baseline="0">
            <a:solidFill>
              <a:sysClr val="windowText" lastClr="000000"/>
            </a:solidFill>
            <a:latin typeface="Amasis MT Pro Black" panose="02040A04050005020304" pitchFamily="18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Amasis MT Pro Black" panose="02040A04050005020304" pitchFamily="18" charset="0"/>
            </a:rPr>
            <a:t>Analista</a:t>
          </a:r>
          <a:r>
            <a:rPr lang="es-ES" sz="1200" b="1" baseline="0">
              <a:solidFill>
                <a:sysClr val="windowText" lastClr="000000"/>
              </a:solidFill>
              <a:latin typeface="Amasis MT Pro Black" panose="02040A04050005020304" pitchFamily="18" charset="0"/>
            </a:rPr>
            <a:t> Financiera</a:t>
          </a:r>
          <a:endParaRPr lang="es-ES" sz="1200" b="1">
            <a:solidFill>
              <a:sysClr val="windowText" lastClr="000000"/>
            </a:solidFill>
            <a:latin typeface="Amasis MT Pro Black" panose="02040A040500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sheetPr>
    <pageSetUpPr fitToPage="1"/>
  </sheetPr>
  <dimension ref="B1:Q101"/>
  <sheetViews>
    <sheetView showGridLines="0" tabSelected="1" topLeftCell="F70" zoomScale="90" zoomScaleNormal="90" zoomScaleSheetLayoutView="80" workbookViewId="0">
      <selection activeCell="G87" sqref="G87"/>
    </sheetView>
  </sheetViews>
  <sheetFormatPr baseColWidth="10" defaultColWidth="11.42578125" defaultRowHeight="15" x14ac:dyDescent="0.25"/>
  <cols>
    <col min="1" max="1" width="6.28515625" customWidth="1"/>
    <col min="2" max="2" width="91.5703125" customWidth="1"/>
    <col min="3" max="3" width="18.140625" customWidth="1"/>
    <col min="4" max="4" width="18.7109375" customWidth="1"/>
    <col min="5" max="5" width="17.42578125" customWidth="1"/>
    <col min="6" max="6" width="18.140625" customWidth="1"/>
    <col min="7" max="7" width="17.28515625" customWidth="1"/>
    <col min="8" max="8" width="17.140625" customWidth="1"/>
    <col min="9" max="9" width="16.5703125" customWidth="1"/>
    <col min="10" max="10" width="17" customWidth="1"/>
    <col min="11" max="11" width="15.7109375" customWidth="1"/>
    <col min="12" max="12" width="16.7109375" customWidth="1"/>
    <col min="13" max="13" width="16.42578125" customWidth="1"/>
    <col min="14" max="14" width="12.85546875" customWidth="1"/>
    <col min="15" max="15" width="14.140625" customWidth="1"/>
    <col min="16" max="16" width="13.42578125" customWidth="1"/>
    <col min="17" max="17" width="19" customWidth="1"/>
  </cols>
  <sheetData>
    <row r="1" spans="2:17" ht="21.75" customHeight="1" x14ac:dyDescent="0.25"/>
    <row r="2" spans="2:17" ht="28.5" customHeight="1" x14ac:dyDescent="0.25">
      <c r="B2" s="36" t="s">
        <v>77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2:17" ht="21" customHeight="1" x14ac:dyDescent="0.25">
      <c r="B3" s="38" t="s">
        <v>98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2:17" ht="15.75" x14ac:dyDescent="0.25">
      <c r="B4" s="40">
        <v>2022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2:17" ht="15.75" customHeight="1" x14ac:dyDescent="0.25">
      <c r="B5" s="42" t="s">
        <v>76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2:17" ht="15.75" customHeight="1" x14ac:dyDescent="0.25">
      <c r="B6" s="44" t="s">
        <v>78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2:17" ht="44.25" customHeight="1" x14ac:dyDescent="0.25">
      <c r="B7" s="4" t="s">
        <v>66</v>
      </c>
      <c r="C7" s="12" t="s">
        <v>79</v>
      </c>
      <c r="D7" s="12" t="s">
        <v>80</v>
      </c>
      <c r="E7" s="6" t="s">
        <v>85</v>
      </c>
      <c r="F7" s="6" t="s">
        <v>86</v>
      </c>
      <c r="G7" s="6" t="s">
        <v>87</v>
      </c>
      <c r="H7" s="6" t="s">
        <v>88</v>
      </c>
      <c r="I7" s="22" t="s">
        <v>89</v>
      </c>
      <c r="J7" s="6" t="s">
        <v>90</v>
      </c>
      <c r="K7" s="22" t="s">
        <v>91</v>
      </c>
      <c r="L7" s="6" t="s">
        <v>92</v>
      </c>
      <c r="M7" s="6" t="s">
        <v>93</v>
      </c>
      <c r="N7" s="6" t="s">
        <v>94</v>
      </c>
      <c r="O7" s="6" t="s">
        <v>95</v>
      </c>
      <c r="P7" s="22" t="s">
        <v>96</v>
      </c>
      <c r="Q7" s="6" t="s">
        <v>97</v>
      </c>
    </row>
    <row r="8" spans="2:17" s="34" customFormat="1" ht="21" customHeight="1" x14ac:dyDescent="0.25">
      <c r="B8" s="29" t="s">
        <v>0</v>
      </c>
      <c r="C8" s="30"/>
      <c r="D8" s="31"/>
      <c r="E8" s="32">
        <f>E10+E11+E14+E18</f>
        <v>2085172.25</v>
      </c>
      <c r="F8" s="32">
        <f>F10+F11+F14+F16+F18+F21+F23</f>
        <v>2627360.67</v>
      </c>
      <c r="G8" s="32">
        <f>G10+G11+G14+G16+G18+G21+G23</f>
        <v>2929093.63</v>
      </c>
      <c r="H8" s="32">
        <f>H10+H11+H14+H16+H18+H21+H22+H26+H28+H32+H34</f>
        <v>3376225.7099999995</v>
      </c>
      <c r="I8" s="32">
        <f>I10+I11+I14+I16+I18+I21+I23+I34</f>
        <v>3428629.1300000004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3">
        <f>E8+F8+G8+H8+I8</f>
        <v>14446481.390000001</v>
      </c>
    </row>
    <row r="9" spans="2:17" ht="28.5" customHeight="1" x14ac:dyDescent="0.25">
      <c r="B9" s="2" t="s">
        <v>1</v>
      </c>
      <c r="C9" s="20"/>
      <c r="D9" s="8"/>
      <c r="E9" s="8"/>
      <c r="F9" s="8"/>
      <c r="G9" s="8"/>
      <c r="H9" s="8"/>
      <c r="I9" s="8"/>
      <c r="J9" s="8"/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23"/>
    </row>
    <row r="10" spans="2:17" ht="21" customHeight="1" x14ac:dyDescent="0.25">
      <c r="B10" s="3" t="s">
        <v>2</v>
      </c>
      <c r="C10" s="9">
        <v>26300000</v>
      </c>
      <c r="D10" s="21">
        <v>7765000</v>
      </c>
      <c r="E10" s="9">
        <v>1537000</v>
      </c>
      <c r="F10" s="9">
        <v>1537000</v>
      </c>
      <c r="G10" s="9">
        <v>1588000</v>
      </c>
      <c r="H10" s="9">
        <v>1563000</v>
      </c>
      <c r="I10" s="9">
        <v>2061611.91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23">
        <f>E10+F10+G10+H10+I10</f>
        <v>8286611.9100000001</v>
      </c>
    </row>
    <row r="11" spans="2:17" x14ac:dyDescent="0.25">
      <c r="B11" s="3" t="s">
        <v>3</v>
      </c>
      <c r="C11" s="9">
        <v>3888000</v>
      </c>
      <c r="D11" s="9">
        <v>1435000</v>
      </c>
      <c r="E11" s="9">
        <v>179000</v>
      </c>
      <c r="F11" s="9">
        <v>239000</v>
      </c>
      <c r="G11" s="9">
        <v>239000</v>
      </c>
      <c r="H11" s="9">
        <v>264000</v>
      </c>
      <c r="I11" s="9">
        <v>249000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23">
        <f>E11+F11+G11+H11+I11</f>
        <v>1170000</v>
      </c>
    </row>
    <row r="12" spans="2:17" ht="15.75" customHeight="1" x14ac:dyDescent="0.25">
      <c r="B12" s="3" t="s">
        <v>4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24"/>
    </row>
    <row r="13" spans="2:17" ht="15.75" customHeight="1" x14ac:dyDescent="0.25">
      <c r="B13" s="3" t="s">
        <v>5</v>
      </c>
      <c r="C13" s="10"/>
      <c r="D13" s="10"/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24"/>
    </row>
    <row r="14" spans="2:17" x14ac:dyDescent="0.25">
      <c r="B14" s="3" t="s">
        <v>6</v>
      </c>
      <c r="C14" s="9">
        <v>3500000</v>
      </c>
      <c r="D14" s="9">
        <v>800000</v>
      </c>
      <c r="E14" s="9">
        <v>232922.25</v>
      </c>
      <c r="F14" s="9">
        <v>232922.25</v>
      </c>
      <c r="G14" s="9">
        <v>240720.15</v>
      </c>
      <c r="H14" s="9">
        <v>236788.2</v>
      </c>
      <c r="I14" s="9">
        <v>307910.34999999998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23">
        <f>E14+F14+G14+H14+I14</f>
        <v>1251263.2000000002</v>
      </c>
    </row>
    <row r="15" spans="2:17" x14ac:dyDescent="0.25">
      <c r="B15" s="2" t="s">
        <v>7</v>
      </c>
      <c r="C15" s="8"/>
      <c r="D15" s="8"/>
      <c r="E15" s="9">
        <v>0</v>
      </c>
      <c r="F15" s="9">
        <v>0</v>
      </c>
      <c r="G15" s="8"/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23"/>
    </row>
    <row r="16" spans="2:17" x14ac:dyDescent="0.25">
      <c r="B16" s="3" t="s">
        <v>8</v>
      </c>
      <c r="C16" s="9">
        <v>1896000</v>
      </c>
      <c r="D16" s="9">
        <v>0</v>
      </c>
      <c r="E16" s="9">
        <v>0</v>
      </c>
      <c r="F16" s="9">
        <v>117719.12</v>
      </c>
      <c r="G16" s="9">
        <v>153005.92000000001</v>
      </c>
      <c r="H16" s="9">
        <v>90716.52</v>
      </c>
      <c r="I16" s="10">
        <v>193444.92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23">
        <f>F16+G16+H16+I16</f>
        <v>554886.4800000001</v>
      </c>
    </row>
    <row r="17" spans="2:17" x14ac:dyDescent="0.25">
      <c r="B17" s="3" t="s">
        <v>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24"/>
    </row>
    <row r="18" spans="2:17" x14ac:dyDescent="0.25">
      <c r="B18" s="3" t="s">
        <v>10</v>
      </c>
      <c r="C18" s="10">
        <v>2230000</v>
      </c>
      <c r="D18" s="10">
        <v>0</v>
      </c>
      <c r="E18" s="10">
        <v>136250</v>
      </c>
      <c r="F18" s="10">
        <v>136200</v>
      </c>
      <c r="G18" s="9">
        <v>136600</v>
      </c>
      <c r="H18" s="9">
        <v>167531.4</v>
      </c>
      <c r="I18" s="9">
        <v>136850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23">
        <f>E18+F18+G18+H18+I18</f>
        <v>713431.4</v>
      </c>
    </row>
    <row r="19" spans="2:17" x14ac:dyDescent="0.25">
      <c r="B19" s="3" t="s">
        <v>11</v>
      </c>
      <c r="C19" s="10">
        <v>250000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24"/>
    </row>
    <row r="20" spans="2:17" x14ac:dyDescent="0.25">
      <c r="B20" s="3" t="s">
        <v>12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24"/>
    </row>
    <row r="21" spans="2:17" x14ac:dyDescent="0.25">
      <c r="B21" s="3" t="s">
        <v>13</v>
      </c>
      <c r="C21" s="10">
        <v>784000</v>
      </c>
      <c r="D21" s="10">
        <v>0</v>
      </c>
      <c r="E21" s="10">
        <v>0</v>
      </c>
      <c r="F21" s="10">
        <v>15839.3</v>
      </c>
      <c r="G21" s="10">
        <v>7319.56</v>
      </c>
      <c r="H21" s="10">
        <v>7919.65</v>
      </c>
      <c r="I21" s="9">
        <v>9195.9500000000007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23">
        <f>F21+G21+H21+I21</f>
        <v>40274.460000000006</v>
      </c>
    </row>
    <row r="22" spans="2:17" x14ac:dyDescent="0.25">
      <c r="B22" s="3" t="s">
        <v>14</v>
      </c>
      <c r="C22" s="10">
        <v>876887</v>
      </c>
      <c r="D22" s="10">
        <v>1983600</v>
      </c>
      <c r="E22" s="10">
        <v>0</v>
      </c>
      <c r="F22" s="10">
        <v>0</v>
      </c>
      <c r="G22" s="10">
        <v>0</v>
      </c>
      <c r="H22" s="10">
        <v>37511.1</v>
      </c>
      <c r="I22" s="10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23">
        <f>H22</f>
        <v>37511.1</v>
      </c>
    </row>
    <row r="23" spans="2:17" x14ac:dyDescent="0.25">
      <c r="B23" s="3" t="s">
        <v>15</v>
      </c>
      <c r="C23" s="10">
        <v>5310000</v>
      </c>
      <c r="D23" s="10">
        <v>1469000</v>
      </c>
      <c r="E23" s="10">
        <v>0</v>
      </c>
      <c r="F23" s="10">
        <v>348680</v>
      </c>
      <c r="G23" s="10">
        <v>564448</v>
      </c>
      <c r="H23" s="10">
        <v>0</v>
      </c>
      <c r="I23" s="10">
        <v>420816</v>
      </c>
      <c r="J23" s="10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23">
        <f>F23+G23+I23</f>
        <v>1333944</v>
      </c>
    </row>
    <row r="24" spans="2:17" x14ac:dyDescent="0.25">
      <c r="B24" s="3" t="s">
        <v>16</v>
      </c>
      <c r="C24" s="10">
        <v>300000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24"/>
    </row>
    <row r="25" spans="2:17" x14ac:dyDescent="0.25">
      <c r="B25" s="2" t="s">
        <v>17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23"/>
    </row>
    <row r="26" spans="2:17" x14ac:dyDescent="0.25">
      <c r="B26" s="3" t="s">
        <v>18</v>
      </c>
      <c r="C26" s="10">
        <v>80000</v>
      </c>
      <c r="D26" s="10">
        <v>0</v>
      </c>
      <c r="E26" s="10">
        <v>0</v>
      </c>
      <c r="F26" s="10">
        <v>0</v>
      </c>
      <c r="G26" s="10">
        <v>0</v>
      </c>
      <c r="H26" s="10">
        <v>40583.4</v>
      </c>
      <c r="I26" s="10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23">
        <f>H26</f>
        <v>40583.4</v>
      </c>
    </row>
    <row r="27" spans="2:17" x14ac:dyDescent="0.25">
      <c r="B27" s="3" t="s">
        <v>19</v>
      </c>
      <c r="C27" s="10">
        <v>150000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24"/>
    </row>
    <row r="28" spans="2:17" x14ac:dyDescent="0.25">
      <c r="B28" s="3" t="s">
        <v>20</v>
      </c>
      <c r="C28" s="10">
        <v>240000</v>
      </c>
      <c r="D28" s="10">
        <v>0</v>
      </c>
      <c r="E28" s="10">
        <v>0</v>
      </c>
      <c r="F28" s="10">
        <v>0</v>
      </c>
      <c r="G28" s="10">
        <v>0</v>
      </c>
      <c r="H28" s="10">
        <v>590</v>
      </c>
      <c r="I28" s="10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23">
        <f>H28</f>
        <v>590</v>
      </c>
    </row>
    <row r="29" spans="2:17" x14ac:dyDescent="0.25">
      <c r="B29" s="3" t="s">
        <v>21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24"/>
    </row>
    <row r="30" spans="2:17" x14ac:dyDescent="0.25">
      <c r="B30" s="3" t="s">
        <v>22</v>
      </c>
      <c r="C30" s="10">
        <v>350000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24"/>
    </row>
    <row r="31" spans="2:17" x14ac:dyDescent="0.25">
      <c r="B31" s="3" t="s">
        <v>23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24"/>
    </row>
    <row r="32" spans="2:17" x14ac:dyDescent="0.25">
      <c r="B32" s="3" t="s">
        <v>24</v>
      </c>
      <c r="C32" s="10">
        <v>2000000</v>
      </c>
      <c r="D32" s="10">
        <v>0</v>
      </c>
      <c r="E32" s="10">
        <v>0</v>
      </c>
      <c r="F32" s="10">
        <v>0</v>
      </c>
      <c r="G32" s="10">
        <v>0</v>
      </c>
      <c r="H32" s="10">
        <v>882400</v>
      </c>
      <c r="I32" s="10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23">
        <f>H32</f>
        <v>882400</v>
      </c>
    </row>
    <row r="33" spans="2:17" x14ac:dyDescent="0.25">
      <c r="B33" s="3" t="s">
        <v>25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24"/>
    </row>
    <row r="34" spans="2:17" x14ac:dyDescent="0.25">
      <c r="B34" s="3" t="s">
        <v>26</v>
      </c>
      <c r="C34" s="10">
        <v>710000</v>
      </c>
      <c r="D34" s="10">
        <v>100000</v>
      </c>
      <c r="E34" s="10">
        <v>0</v>
      </c>
      <c r="F34" s="10">
        <v>0</v>
      </c>
      <c r="G34" s="10">
        <v>0</v>
      </c>
      <c r="H34" s="10">
        <v>85185.44</v>
      </c>
      <c r="I34" s="10">
        <v>49800</v>
      </c>
      <c r="J34" s="25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23">
        <f>H34+I34</f>
        <v>134985.44</v>
      </c>
    </row>
    <row r="35" spans="2:17" x14ac:dyDescent="0.25">
      <c r="B35" s="2" t="s">
        <v>27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24"/>
    </row>
    <row r="36" spans="2:17" x14ac:dyDescent="0.25">
      <c r="B36" s="3" t="s">
        <v>28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24"/>
    </row>
    <row r="37" spans="2:17" x14ac:dyDescent="0.25">
      <c r="B37" s="3" t="s">
        <v>29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24"/>
    </row>
    <row r="38" spans="2:17" x14ac:dyDescent="0.25">
      <c r="B38" s="3" t="s">
        <v>30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24"/>
    </row>
    <row r="39" spans="2:17" x14ac:dyDescent="0.25">
      <c r="B39" s="3" t="s">
        <v>31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24"/>
    </row>
    <row r="40" spans="2:17" x14ac:dyDescent="0.25">
      <c r="B40" s="3" t="s">
        <v>32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24"/>
    </row>
    <row r="41" spans="2:17" x14ac:dyDescent="0.25">
      <c r="B41" s="3" t="s">
        <v>33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24"/>
    </row>
    <row r="42" spans="2:17" x14ac:dyDescent="0.25">
      <c r="B42" s="3" t="s">
        <v>34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24"/>
    </row>
    <row r="43" spans="2:17" x14ac:dyDescent="0.25">
      <c r="B43" s="3" t="s">
        <v>35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24"/>
    </row>
    <row r="44" spans="2:17" x14ac:dyDescent="0.25">
      <c r="B44" s="2" t="s">
        <v>36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24"/>
    </row>
    <row r="45" spans="2:17" x14ac:dyDescent="0.25">
      <c r="B45" s="3" t="s">
        <v>37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24"/>
    </row>
    <row r="46" spans="2:17" x14ac:dyDescent="0.25">
      <c r="B46" s="3" t="s">
        <v>38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24"/>
    </row>
    <row r="47" spans="2:17" x14ac:dyDescent="0.25">
      <c r="B47" s="3" t="s">
        <v>39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24"/>
    </row>
    <row r="48" spans="2:17" x14ac:dyDescent="0.25">
      <c r="B48" s="3" t="s">
        <v>40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24"/>
    </row>
    <row r="49" spans="2:17" x14ac:dyDescent="0.25">
      <c r="B49" s="3" t="s">
        <v>41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24"/>
    </row>
    <row r="50" spans="2:17" x14ac:dyDescent="0.25">
      <c r="B50" s="3" t="s">
        <v>42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24"/>
    </row>
    <row r="51" spans="2:17" x14ac:dyDescent="0.25">
      <c r="B51" s="2" t="s">
        <v>43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8">
        <v>0</v>
      </c>
      <c r="I51" s="10">
        <v>0</v>
      </c>
      <c r="J51" s="10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23"/>
    </row>
    <row r="52" spans="2:17" x14ac:dyDescent="0.25">
      <c r="B52" s="3" t="s">
        <v>44</v>
      </c>
      <c r="C52" s="10">
        <v>1700000</v>
      </c>
      <c r="D52" s="10">
        <v>205200</v>
      </c>
      <c r="E52" s="10">
        <v>0</v>
      </c>
      <c r="F52" s="10">
        <v>0</v>
      </c>
      <c r="G52" s="10">
        <v>0</v>
      </c>
      <c r="H52" s="9">
        <v>0</v>
      </c>
      <c r="I52" s="10">
        <v>0</v>
      </c>
      <c r="J52" s="10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24"/>
    </row>
    <row r="53" spans="2:17" x14ac:dyDescent="0.25">
      <c r="B53" s="3" t="s">
        <v>45</v>
      </c>
      <c r="C53" s="10">
        <v>500000</v>
      </c>
      <c r="D53" s="10">
        <v>630800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24"/>
    </row>
    <row r="54" spans="2:17" x14ac:dyDescent="0.25">
      <c r="B54" s="3" t="s">
        <v>46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24"/>
    </row>
    <row r="55" spans="2:17" x14ac:dyDescent="0.25">
      <c r="B55" s="3" t="s">
        <v>47</v>
      </c>
      <c r="C55" s="10">
        <v>3000000</v>
      </c>
      <c r="D55" s="10">
        <v>2255000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24"/>
    </row>
    <row r="56" spans="2:17" x14ac:dyDescent="0.25">
      <c r="B56" s="3" t="s">
        <v>48</v>
      </c>
      <c r="C56" s="10">
        <v>1000000</v>
      </c>
      <c r="D56" s="10">
        <v>0</v>
      </c>
      <c r="E56" s="10">
        <v>0</v>
      </c>
      <c r="F56" s="10">
        <v>0</v>
      </c>
      <c r="G56" s="10">
        <v>0</v>
      </c>
      <c r="H56" s="9">
        <v>0</v>
      </c>
      <c r="I56" s="10">
        <v>0</v>
      </c>
      <c r="J56" s="10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24"/>
    </row>
    <row r="57" spans="2:17" x14ac:dyDescent="0.25">
      <c r="B57" s="3" t="s">
        <v>49</v>
      </c>
      <c r="C57" s="9">
        <v>0</v>
      </c>
      <c r="D57" s="9">
        <v>5711400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24"/>
    </row>
    <row r="58" spans="2:17" x14ac:dyDescent="0.25">
      <c r="B58" s="3" t="s">
        <v>50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24"/>
    </row>
    <row r="59" spans="2:17" x14ac:dyDescent="0.25">
      <c r="B59" s="3" t="s">
        <v>51</v>
      </c>
      <c r="C59" s="9">
        <v>700000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24"/>
    </row>
    <row r="60" spans="2:17" x14ac:dyDescent="0.25">
      <c r="B60" s="3" t="s">
        <v>52</v>
      </c>
      <c r="C60" s="9">
        <v>100000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24"/>
    </row>
    <row r="61" spans="2:17" x14ac:dyDescent="0.25">
      <c r="B61" s="2" t="s">
        <v>53</v>
      </c>
      <c r="C61" s="9">
        <v>0</v>
      </c>
      <c r="D61" s="9">
        <v>0</v>
      </c>
      <c r="E61" s="9"/>
      <c r="F61" s="9"/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24"/>
    </row>
    <row r="62" spans="2:17" x14ac:dyDescent="0.25">
      <c r="B62" s="3" t="s">
        <v>54</v>
      </c>
      <c r="C62" s="9">
        <v>0</v>
      </c>
      <c r="D62" s="9">
        <v>545000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24"/>
    </row>
    <row r="63" spans="2:17" x14ac:dyDescent="0.25">
      <c r="B63" s="3" t="s">
        <v>55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24"/>
    </row>
    <row r="64" spans="2:17" x14ac:dyDescent="0.25">
      <c r="B64" s="3" t="s">
        <v>56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24"/>
    </row>
    <row r="65" spans="2:17" x14ac:dyDescent="0.25">
      <c r="B65" s="3" t="s">
        <v>57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24"/>
    </row>
    <row r="66" spans="2:17" x14ac:dyDescent="0.25">
      <c r="B66" s="2" t="s">
        <v>58</v>
      </c>
      <c r="C66" s="9">
        <v>0</v>
      </c>
      <c r="D66" s="9">
        <v>0</v>
      </c>
      <c r="E66" s="9"/>
      <c r="F66" s="9"/>
      <c r="G66" s="9"/>
      <c r="H66" s="9">
        <v>0</v>
      </c>
      <c r="I66" s="9">
        <v>0</v>
      </c>
      <c r="J66" s="9">
        <v>0</v>
      </c>
      <c r="K66" s="9"/>
      <c r="L66" s="9"/>
      <c r="M66" s="9"/>
      <c r="N66" s="9"/>
      <c r="O66" s="9"/>
      <c r="P66" s="9"/>
      <c r="Q66" s="24"/>
    </row>
    <row r="67" spans="2:17" x14ac:dyDescent="0.25">
      <c r="B67" s="3" t="s">
        <v>59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24"/>
    </row>
    <row r="68" spans="2:17" x14ac:dyDescent="0.25">
      <c r="B68" s="3" t="s">
        <v>60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24"/>
    </row>
    <row r="69" spans="2:17" s="7" customFormat="1" x14ac:dyDescent="0.25">
      <c r="B69" s="2" t="s">
        <v>61</v>
      </c>
      <c r="C69" s="10">
        <v>0</v>
      </c>
      <c r="D69" s="10">
        <v>0</v>
      </c>
      <c r="E69" s="10"/>
      <c r="F69" s="10"/>
      <c r="G69" s="10"/>
      <c r="H69" s="10">
        <v>0</v>
      </c>
      <c r="I69" s="10">
        <v>0</v>
      </c>
      <c r="J69" s="10">
        <v>0</v>
      </c>
      <c r="K69" s="10"/>
      <c r="L69" s="10"/>
      <c r="M69" s="10"/>
      <c r="N69" s="10"/>
      <c r="O69" s="10"/>
      <c r="P69" s="10"/>
      <c r="Q69" s="24"/>
    </row>
    <row r="70" spans="2:17" s="7" customFormat="1" x14ac:dyDescent="0.25">
      <c r="B70" s="3" t="s">
        <v>62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24"/>
    </row>
    <row r="71" spans="2:17" s="7" customFormat="1" x14ac:dyDescent="0.25">
      <c r="B71" s="3" t="s">
        <v>63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24"/>
    </row>
    <row r="72" spans="2:17" s="7" customFormat="1" x14ac:dyDescent="0.25">
      <c r="B72" s="3" t="s">
        <v>64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24"/>
    </row>
    <row r="73" spans="2:17" x14ac:dyDescent="0.25">
      <c r="B73" s="1" t="s">
        <v>67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24"/>
    </row>
    <row r="74" spans="2:17" x14ac:dyDescent="0.25">
      <c r="B74" s="2" t="s">
        <v>68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24"/>
    </row>
    <row r="75" spans="2:17" x14ac:dyDescent="0.25">
      <c r="B75" s="3" t="s">
        <v>69</v>
      </c>
      <c r="C75" s="9">
        <v>0</v>
      </c>
      <c r="D75" s="9"/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24"/>
    </row>
    <row r="76" spans="2:17" x14ac:dyDescent="0.25">
      <c r="B76" s="3" t="s">
        <v>70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24"/>
    </row>
    <row r="77" spans="2:17" x14ac:dyDescent="0.25">
      <c r="B77" s="2" t="s">
        <v>71</v>
      </c>
      <c r="C77" s="9">
        <v>0</v>
      </c>
      <c r="D77" s="9">
        <v>0</v>
      </c>
      <c r="E77" s="9"/>
      <c r="F77" s="9"/>
      <c r="G77" s="9"/>
      <c r="H77" s="9">
        <v>0</v>
      </c>
      <c r="I77" s="9">
        <v>0</v>
      </c>
      <c r="J77" s="9">
        <v>0</v>
      </c>
      <c r="K77" s="9"/>
      <c r="L77" s="9"/>
      <c r="M77" s="9"/>
      <c r="N77" s="9"/>
      <c r="O77" s="9"/>
      <c r="P77" s="9"/>
      <c r="Q77" s="24"/>
    </row>
    <row r="78" spans="2:17" x14ac:dyDescent="0.25">
      <c r="B78" s="3" t="s">
        <v>72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24"/>
    </row>
    <row r="79" spans="2:17" x14ac:dyDescent="0.25">
      <c r="B79" s="3" t="s">
        <v>73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24"/>
    </row>
    <row r="80" spans="2:17" x14ac:dyDescent="0.25">
      <c r="B80" s="2" t="s">
        <v>74</v>
      </c>
      <c r="C80" s="9">
        <v>0</v>
      </c>
      <c r="D80" s="9">
        <v>0</v>
      </c>
      <c r="E80" s="9"/>
      <c r="F80" s="9"/>
      <c r="G80" s="9"/>
      <c r="H80" s="9">
        <v>0</v>
      </c>
      <c r="I80" s="9">
        <v>0</v>
      </c>
      <c r="J80" s="9">
        <v>0</v>
      </c>
      <c r="K80" s="9"/>
      <c r="L80" s="9"/>
      <c r="M80" s="9"/>
      <c r="N80" s="9"/>
      <c r="O80" s="9"/>
      <c r="P80" s="9"/>
      <c r="Q80" s="24"/>
    </row>
    <row r="81" spans="2:17" x14ac:dyDescent="0.25">
      <c r="B81" s="3" t="s">
        <v>75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24"/>
    </row>
    <row r="82" spans="2:17" s="28" customFormat="1" ht="21.75" customHeight="1" x14ac:dyDescent="0.25">
      <c r="B82" s="5" t="s">
        <v>65</v>
      </c>
      <c r="C82" s="26">
        <v>55864887</v>
      </c>
      <c r="D82" s="26">
        <f>D10+D11+D14+D22+D23+D34+D52+D53+D55+D57+D62</f>
        <v>22900000</v>
      </c>
      <c r="E82" s="26">
        <f>E10+E11+E14+E18</f>
        <v>2085172.25</v>
      </c>
      <c r="F82" s="26">
        <f>F10+F11+F14+F16+F18+F21+F23</f>
        <v>2627360.67</v>
      </c>
      <c r="G82" s="26">
        <f>G10+G11+G14+G16+G18+G21+G23</f>
        <v>2929093.63</v>
      </c>
      <c r="H82" s="26">
        <f>H10+H11+H14+H16+H18+H21+H22+H26+H28+H32+H34</f>
        <v>3376225.7099999995</v>
      </c>
      <c r="I82" s="26">
        <f>I10+I11+I14+I16+I18+I21+I23+I34</f>
        <v>3428629.1300000004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7">
        <f>+E82+F82+G82+H82+I82+J82+K82</f>
        <v>14446481.390000001</v>
      </c>
    </row>
    <row r="83" spans="2:17" ht="16.5" thickBot="1" x14ac:dyDescent="0.3">
      <c r="B83" s="17" t="s">
        <v>81</v>
      </c>
      <c r="E83" s="11"/>
      <c r="F83" s="11"/>
    </row>
    <row r="84" spans="2:17" ht="33.75" customHeight="1" thickBot="1" x14ac:dyDescent="0.3">
      <c r="B84" s="19" t="s">
        <v>82</v>
      </c>
      <c r="E84" s="11"/>
      <c r="F84" s="11"/>
    </row>
    <row r="85" spans="2:17" ht="30.75" thickBot="1" x14ac:dyDescent="0.3">
      <c r="B85" s="18" t="s">
        <v>83</v>
      </c>
      <c r="E85" s="11"/>
      <c r="F85" s="11"/>
    </row>
    <row r="86" spans="2:17" ht="59.25" customHeight="1" thickBot="1" x14ac:dyDescent="0.3">
      <c r="B86" s="35" t="s">
        <v>84</v>
      </c>
      <c r="E86" s="11"/>
      <c r="F86" s="11"/>
    </row>
    <row r="87" spans="2:17" x14ac:dyDescent="0.25">
      <c r="E87" s="11"/>
      <c r="F87" s="11"/>
    </row>
    <row r="88" spans="2:17" x14ac:dyDescent="0.25">
      <c r="E88" s="11"/>
      <c r="F88" s="11"/>
    </row>
    <row r="89" spans="2:17" x14ac:dyDescent="0.25">
      <c r="E89" s="11"/>
      <c r="F89" s="11"/>
    </row>
    <row r="90" spans="2:17" x14ac:dyDescent="0.25">
      <c r="E90" s="11"/>
      <c r="F90" s="11"/>
    </row>
    <row r="91" spans="2:17" x14ac:dyDescent="0.25">
      <c r="E91" s="11"/>
      <c r="F91" s="11"/>
    </row>
    <row r="92" spans="2:17" x14ac:dyDescent="0.25">
      <c r="E92" s="11"/>
      <c r="F92" s="11"/>
    </row>
    <row r="93" spans="2:17" x14ac:dyDescent="0.25">
      <c r="E93" s="11"/>
      <c r="F93" s="11"/>
    </row>
    <row r="94" spans="2:17" x14ac:dyDescent="0.25">
      <c r="B94" s="15"/>
      <c r="E94" s="11"/>
      <c r="F94" s="11"/>
    </row>
    <row r="95" spans="2:17" x14ac:dyDescent="0.25">
      <c r="B95" s="16"/>
    </row>
    <row r="100" spans="2:2" x14ac:dyDescent="0.25">
      <c r="B100" s="13"/>
    </row>
    <row r="101" spans="2:2" x14ac:dyDescent="0.25">
      <c r="B101" s="14"/>
    </row>
  </sheetData>
  <mergeCells count="5">
    <mergeCell ref="B2:Q2"/>
    <mergeCell ref="B3:Q3"/>
    <mergeCell ref="B4:Q4"/>
    <mergeCell ref="B5:Q5"/>
    <mergeCell ref="B6:Q6"/>
  </mergeCells>
  <printOptions horizontalCentered="1"/>
  <pageMargins left="0.11811023622047245" right="0.11811023622047245" top="0.35433070866141736" bottom="0" header="0.31496062992125984" footer="0.31496062992125984"/>
  <pageSetup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7" ma:contentTypeDescription="Create a new document." ma:contentTypeScope="" ma:versionID="5e96541d8447a5cedddded8151b09f09">
  <xsd:schema xmlns:xsd="http://www.w3.org/2001/XMLSchema" xmlns:xs="http://www.w3.org/2001/XMLSchema" xmlns:p="http://schemas.microsoft.com/office/2006/metadata/properties" xmlns:ns2="b9ac8c12-7523-46fa-8923-bbdcc347dc0b" targetNamespace="http://schemas.microsoft.com/office/2006/metadata/properties" ma:root="true" ma:fieldsID="0b40d7db808efcf98a4a8ce3541497dc" ns2:_="">
    <xsd:import namespace="b9ac8c12-7523-46fa-8923-bbdcc347d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93D342-ABC5-44D0-8D2B-BAEC06B60A39}">
  <ds:schemaRefs>
    <ds:schemaRef ds:uri="http://purl.org/dc/elements/1.1/"/>
    <ds:schemaRef ds:uri="b9ac8c12-7523-46fa-8923-bbdcc347dc0b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B29E44-17D2-45EF-AB3D-A7289B9F15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A7FB7F-902D-4074-B147-12D429BD05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usuario</cp:lastModifiedBy>
  <cp:lastPrinted>2022-06-02T18:32:39Z</cp:lastPrinted>
  <dcterms:created xsi:type="dcterms:W3CDTF">2021-07-29T18:58:50Z</dcterms:created>
  <dcterms:modified xsi:type="dcterms:W3CDTF">2022-06-02T19:20:14Z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